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Cena celkom_rekapitulacia" sheetId="1" state="visible" r:id="rId2"/>
    <sheet name="A.HSV-Práce a dodávky" sheetId="2" state="visible" r:id="rId3"/>
    <sheet name="B.PSV-Práce a dodávky" sheetId="3" state="visible" r:id="rId4"/>
    <sheet name="C.M-Práce a dodávky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<sst xmlns="http://schemas.openxmlformats.org/spreadsheetml/2006/main" count="357" uniqueCount="204">
  <si>
    <r>
      <rPr>
        <b val="true"/>
        <sz val="10"/>
        <color rgb="FF000000"/>
        <rFont val="Arial"/>
        <family val="2"/>
        <charset val="238"/>
      </rPr>
      <t>Navrhované </t>
    </r>
    <r>
      <rPr>
        <b val="true"/>
        <u val="single"/>
        <sz val="10"/>
        <color rgb="FF000000"/>
        <rFont val="Arial"/>
        <family val="2"/>
        <charset val="238"/>
      </rPr>
      <t>Kritérium 1 Cena celkom</t>
    </r>
  </si>
  <si>
    <t>Položka</t>
  </si>
  <si>
    <t>Cena celkom</t>
  </si>
  <si>
    <t>A</t>
  </si>
  <si>
    <t>HSV - Práce a dodávky</t>
  </si>
  <si>
    <t>B</t>
  </si>
  <si>
    <t>PSV -Práce a dodávky</t>
  </si>
  <si>
    <t>C</t>
  </si>
  <si>
    <t>M - Práce a dodávky</t>
  </si>
  <si>
    <t>CELKOM</t>
  </si>
  <si>
    <t>Kontrola správnosti a úplnosti vyplnenia Výkazu výmer</t>
  </si>
  <si>
    <t>Rozpočtové náklady</t>
  </si>
  <si>
    <t>Por.</t>
  </si>
  <si>
    <t>Typ</t>
  </si>
  <si>
    <t>Kód</t>
  </si>
  <si>
    <t>Popis položky, stavebného dielu, remesla,</t>
  </si>
  <si>
    <t>Merná</t>
  </si>
  <si>
    <t>Množstvo</t>
  </si>
  <si>
    <t>Jednotková</t>
  </si>
  <si>
    <t>Cena</t>
  </si>
  <si>
    <t>číslo</t>
  </si>
  <si>
    <t>výkaz-výmer</t>
  </si>
  <si>
    <t>jednotka</t>
  </si>
  <si>
    <t>Výmera</t>
  </si>
  <si>
    <t>cena bez DPH</t>
  </si>
  <si>
    <t>celkom</t>
  </si>
  <si>
    <t>Zemné práce</t>
  </si>
  <si>
    <t>K</t>
  </si>
  <si>
    <t>162301101</t>
  </si>
  <si>
    <t>Vodorovné premiestnenie výkopku po spevnenej ceste z horniny tr.1-4, do 100 m3 na vzdialenosť do 500 m </t>
  </si>
  <si>
    <t>m3</t>
  </si>
  <si>
    <t>167101101</t>
  </si>
  <si>
    <t>Nakladanie neuľahnutého výkopku z hornín tr.1-4 do 100 m3</t>
  </si>
  <si>
    <t>180402111</t>
  </si>
  <si>
    <t>Založenie trávnika parkového výsevom v rovine do 1:5</t>
  </si>
  <si>
    <t>m2</t>
  </si>
  <si>
    <t>M</t>
  </si>
  <si>
    <t>0057211200</t>
  </si>
  <si>
    <t>Trávové semeno - parková zmes</t>
  </si>
  <si>
    <t>kg</t>
  </si>
  <si>
    <t>181301103</t>
  </si>
  <si>
    <t>Rozprestretie ornice v rovine , plocha do 500 m2,hr.do 200 mm</t>
  </si>
  <si>
    <t>10331130000</t>
  </si>
  <si>
    <t>Ornica</t>
  </si>
  <si>
    <t>183101114</t>
  </si>
  <si>
    <t>Hĺbenie jamky v rovine alebo na svahu do 1:5, objem nad 0,05 do 0,125 m3</t>
  </si>
  <si>
    <t>ks</t>
  </si>
  <si>
    <t>183403151</t>
  </si>
  <si>
    <t>Obrobenie pôdy smykovaním v rovine alebo na svahu do 1:5</t>
  </si>
  <si>
    <t>183403153</t>
  </si>
  <si>
    <t>Obrobenie pôdy hrabaním v rovine alebo na svahu do 1:5</t>
  </si>
  <si>
    <t>183403161</t>
  </si>
  <si>
    <t>Obrobenie pôdy valcovaním v rovine alebo na svahu do 1:5</t>
  </si>
  <si>
    <t>184102110</t>
  </si>
  <si>
    <t>Výsadba dreviny s balom v rovine alebo na svahu do 1:5, priemer balu do 100 mm</t>
  </si>
  <si>
    <t>0266205865</t>
  </si>
  <si>
    <t>Tuja západná - Thuja occidentalis SMARAGD, v. 30/40; ihličnatá drevina solitérna, vzpriameno rastúca</t>
  </si>
  <si>
    <t>Vodorovné konštrukcie</t>
  </si>
  <si>
    <t>Betón stužujúcich pásov a vencov železový tr. C 16/20</t>
  </si>
  <si>
    <t>417351115</t>
  </si>
  <si>
    <t>Debnenie bočníc stužujúcich pásov a vencov vrátane vzpier zhotovenie</t>
  </si>
  <si>
    <t>417361821</t>
  </si>
  <si>
    <t>Výstuž stužujúcich pásov a vencov z betonárskej ocele 10505</t>
  </si>
  <si>
    <t>t</t>
  </si>
  <si>
    <t>Úpravy povrchov, podlahy.osadenie</t>
  </si>
  <si>
    <t>619442432</t>
  </si>
  <si>
    <t>Vyspravenie špaliet okien a dverí</t>
  </si>
  <si>
    <t>m</t>
  </si>
  <si>
    <t>622422111</t>
  </si>
  <si>
    <t>Oprava vonkajších omietok vápenných a vápenocem. stupeň členitosti Ia II -10% hladkých</t>
  </si>
  <si>
    <t>622467701</t>
  </si>
  <si>
    <t>Vonkajší sanačný systém stien CEMIX, prednástrek pre systém WTA, ozn. 044, hr. 4 mm</t>
  </si>
  <si>
    <t>625251596</t>
  </si>
  <si>
    <t>Kontaktný zatepľovací systém hr. 100 mm BAUMIT PRO - minerálne riešenie, zatĺkacie kotvy</t>
  </si>
  <si>
    <t>625251599</t>
  </si>
  <si>
    <t>Kontaktný zatepľovací systém hr. 150 mm BAUMIT PRO - minerálne riešenie, zatĺkacie kotvy</t>
  </si>
  <si>
    <t>Ostatné konštrukcie a práce - búranie</t>
  </si>
  <si>
    <t>938902071</t>
  </si>
  <si>
    <t>Očistenie povrchu betónových konštrukcií tlakovou vodou</t>
  </si>
  <si>
    <t>941941031</t>
  </si>
  <si>
    <t>Montáž lešenia ľahkého pracovného radového s podlahami šírky od 0,80 do 1,00 m, výšky do 10 m</t>
  </si>
  <si>
    <t>941941191</t>
  </si>
  <si>
    <t>Príplatok za prvý a každý ďalší i začatý mesiac použitia lešenia ľahkého pracovného radového s podlahami šírky od 0,80 do 1,00 m, výšky do 10 m</t>
  </si>
  <si>
    <t>941941831</t>
  </si>
  <si>
    <t>Demontáž lešenia ľahkého pracovného radového s podlahami šírky nad 0,80 do 1,00 m, výšky do 10 m</t>
  </si>
  <si>
    <t>953941611</t>
  </si>
  <si>
    <t>Demontáž a  osadenie + dodávka fasádnych kotiev na zástavy</t>
  </si>
  <si>
    <t>953943114</t>
  </si>
  <si>
    <t>Dodávka a montáž oceľovej mriežky, vrátane rámu</t>
  </si>
  <si>
    <t>962032631</t>
  </si>
  <si>
    <t>Búranie komínov. muriva z tehál nad strechou na akúkoľvek maltu x,  -1,63300t</t>
  </si>
  <si>
    <t>978015221</t>
  </si>
  <si>
    <t>Otlčenie omietok vonkajších, s vyškriabaním škár v rozsahu do 10 %,  -0,00500t</t>
  </si>
  <si>
    <t>978015231</t>
  </si>
  <si>
    <t>Otlčenie omietok vonkajších, s vyškriabaním škár v rozsahu do 30 %,  -0,01600t</t>
  </si>
  <si>
    <t>979011111</t>
  </si>
  <si>
    <t>Zvislá doprava sutiny a vybúraných hmôt za prvé podlažie nad alebo pod základným podlažím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</si>
  <si>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</si>
  <si>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</si>
  <si>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</si>
  <si>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</si>
  <si>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979081122</t>
  </si>
  <si>
    <t>Odvoz a likvidácia odpadu</t>
  </si>
  <si>
    <t>kpl</t>
  </si>
  <si>
    <t>979082111</t>
  </si>
  <si>
    <t>Vnútrostavenisková doprava sutiny a vybúraných hmôt do 10 m</t>
  </si>
  <si>
    <t>979082121</t>
  </si>
  <si>
    <t>Vnútrostavenisková doprava sutiny a vybúraných hmôt za každých ďalších 5 m</t>
  </si>
  <si>
    <t>979089012</t>
  </si>
  <si>
    <t>Poplatok za skladovanie - betón, tehly, dlaždice (17 01 ), ostatné</t>
  </si>
  <si>
    <t>Presun hmôt pre opravy a údržbu objektov vrátane vonkajších plášťov výšky do 25 m</t>
  </si>
  <si>
    <t>Celkom   </t>
  </si>
  <si>
    <t>Uchádzač vyplní jednotkové ceny bez DPH vo farebne označených bunkách </t>
  </si>
  <si>
    <t>P.Č.</t>
  </si>
  <si>
    <t>Popis</t>
  </si>
  <si>
    <t>MJ</t>
  </si>
  <si>
    <t>Množstvo celkom</t>
  </si>
  <si>
    <t>Cena jednotková bez DPH</t>
  </si>
  <si>
    <t>PSV- Práce a dodávky</t>
  </si>
  <si>
    <t>Konštrukcie tesárske</t>
  </si>
  <si>
    <t>762311103</t>
  </si>
  <si>
    <t>Pásovina</t>
  </si>
  <si>
    <t>762341001</t>
  </si>
  <si>
    <t>Debnenie jednoduchých striech, na kontralaty drevotrieskovými OSB doskami na zráz</t>
  </si>
  <si>
    <t>762341201</t>
  </si>
  <si>
    <t>Montáž latovania jednoduchých striech pre sklon do 60°</t>
  </si>
  <si>
    <t>6053350200</t>
  </si>
  <si>
    <t>Laty smrekovec  akosť A do 25cm2 L=100-200 cm</t>
  </si>
  <si>
    <t>998762202</t>
  </si>
  <si>
    <t>Presun hmôt pre konštrukcie tesárske v objektoch výšky do 12 m</t>
  </si>
  <si>
    <t>%</t>
  </si>
  <si>
    <t>Konštrukcie klampiarske</t>
  </si>
  <si>
    <t>764321220</t>
  </si>
  <si>
    <t>Oplechovanie z pozinkovaného PZ plechu, ríms pod nadrímsovým žľabom vrátane podkladového plechu r.š. 500 mm</t>
  </si>
  <si>
    <t>764322220</t>
  </si>
  <si>
    <t>Oplechovanie z pozinkovaného PZ plechu, odkvapov na strechách s tvrdou krytinou r.š. 330 mm</t>
  </si>
  <si>
    <t>764332860</t>
  </si>
  <si>
    <t>Demontáž plechového hrebeňa</t>
  </si>
  <si>
    <t>764352221</t>
  </si>
  <si>
    <t>Žľaby z pozinkovaného PZ plechu, pododkvapové polkruhové r.š. 200 mm</t>
  </si>
  <si>
    <t>764352800</t>
  </si>
  <si>
    <t>Demontáž žľabov pododkvapových polkruhových so sklonom do 30st. rš 250 mm,  -0,00280t</t>
  </si>
  <si>
    <t>764359301</t>
  </si>
  <si>
    <t>Montáž žľabu z pozinkovaného PZ plechu, pododkvapové polkruhové r.š. 200 - 400 mm</t>
  </si>
  <si>
    <t>764454231</t>
  </si>
  <si>
    <t>Montáž zvodových rúr z pozinkovaného PZ plechu, kruhové s priemerom 60 - 150 mm</t>
  </si>
  <si>
    <t>764454252</t>
  </si>
  <si>
    <t>Zvodové rúry z pozinkovaného PZ plechu, kruhové priemer 80 mm</t>
  </si>
  <si>
    <t>764454802</t>
  </si>
  <si>
    <t>Demontáž odpadových rúr kruhových, s priemerom 120 mm,  -0,00285t</t>
  </si>
  <si>
    <t>998764201</t>
  </si>
  <si>
    <t>Presun hmôt pre konštrukcie klampiarske v objektoch výšky do 6 m</t>
  </si>
  <si>
    <t>Konštrukcie - krytiny tvrdé</t>
  </si>
  <si>
    <t>765311819</t>
  </si>
  <si>
    <t>Demontáž keramickej krytiny pálenej uloženej na sucho nad 30 ks/m2, do sutiny, sklon strechy do 45°, -0,08t</t>
  </si>
  <si>
    <t>765312225</t>
  </si>
  <si>
    <t>Keramická krytina TONDACH , jednoduchých striech, sklon od 30° do 35°</t>
  </si>
  <si>
    <t>765314305</t>
  </si>
  <si>
    <t>Hrebeň TONDACH, s použitím vetracieho pásu hliník, sklon od 35° do 60°</t>
  </si>
  <si>
    <t>765315331</t>
  </si>
  <si>
    <t>Protisnehový hák TONDACH</t>
  </si>
  <si>
    <t>765315341</t>
  </si>
  <si>
    <t>Držiak bleskozvodu TONDACH, pre škridlu</t>
  </si>
  <si>
    <t>765315371</t>
  </si>
  <si>
    <t>Solárny systém TONDACH Solar, rúrový prestup</t>
  </si>
  <si>
    <t>765901341</t>
  </si>
  <si>
    <t>Strešná fólia BRAMAC Veltitech 120 od 22° do 35°, na krokvy</t>
  </si>
  <si>
    <t>998765201</t>
  </si>
  <si>
    <t>Presun hmôt pre tvrdé krytiny v objektoch výšky do 6 m</t>
  </si>
  <si>
    <t>Konštrukcie stolárske</t>
  </si>
  <si>
    <t>766629213</t>
  </si>
  <si>
    <t>Dodávka a montáž eurookien,otváravo/skloné,izolač.dvojsklo,kľučka s mikroventiláciou,Al lišta,hrubovrstvá lazúra,inter.žalúzie,vonk.sieťka,vonk.a vnút.parapet</t>
  </si>
  <si>
    <t>998766201</t>
  </si>
  <si>
    <t>Presun hmot pre konštrukcie stolárske v objektoch výšky do 6 m</t>
  </si>
  <si>
    <t>Konštrukcie doplnkové kovové</t>
  </si>
  <si>
    <t>767332213</t>
  </si>
  <si>
    <t>Rekonštrukcia jestvujúcich mreží</t>
  </si>
  <si>
    <t>767340111</t>
  </si>
  <si>
    <t>Dodávka a montáž markízy nad vstupom - atyp</t>
  </si>
  <si>
    <t>767662211</t>
  </si>
  <si>
    <t>Dodávka a montáž mreží - atyp (farba čierna, patinovaná )</t>
  </si>
  <si>
    <t>998767201</t>
  </si>
  <si>
    <t>Presun hmôt pre kovové stavebné doplnkové konštrukcie v objektoch výšky do 6 m</t>
  </si>
  <si>
    <t>Dokončovacie práce -nátery</t>
  </si>
  <si>
    <t>783711101</t>
  </si>
  <si>
    <t>Nátery tesárskych konštrukcií olejové napustením</t>
  </si>
  <si>
    <t>783782203</t>
  </si>
  <si>
    <t>Nátery tesárskych konštrukcií - pomúrnice - fungicid </t>
  </si>
  <si>
    <t>Dokončovacie práce- maľby</t>
  </si>
  <si>
    <t>784418011</t>
  </si>
  <si>
    <t>Zakrývanie otvorov, podláh a zariadení fóliou v miestnostiach alebo na schodisku   </t>
  </si>
  <si>
    <t>M- práce a dodávky</t>
  </si>
  <si>
    <t>Elektromontáže</t>
  </si>
  <si>
    <t>210220001</t>
  </si>
  <si>
    <t>Uzemnenie - D + M</t>
  </si>
  <si>
    <t>210221000</t>
  </si>
  <si>
    <t>Bleskozvod</t>
  </si>
  <si>
    <t>210271612</t>
  </si>
  <si>
    <t>Dodávka a montáž plastových dvierok pre el.</t>
  </si>
  <si>
    <t>210501002</t>
  </si>
  <si>
    <t>Prípravné práce  - prierazy, montáž, vyreguľovanie solárnej sústavy</t>
  </si>
  <si>
    <t>súb.</t>
  </si>
  <si>
    <t>210501100</t>
  </si>
  <si>
    <t>Solárna zostava,2xpanely vákuové,ploché,akumul.nádoba 300l,čerpadlo,riadiaci modul,expanzná nádrž,solárna kvapalina, pripojovacie a hydraulické prvky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</si>
</sst>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&quot; €&quot;"/>
    <numFmt numFmtId="166" formatCode="#,##0.000"/>
    <numFmt numFmtId="167" formatCode="#,##0.00"/>
    <numFmt numFmtId="168" formatCode="@"/>
    <numFmt numFmtId="169" formatCode="#,##0.000;\-#,##0.000"/>
    <numFmt numFmtId="170" formatCode="0.000"/>
    <numFmt numFmtId="171" formatCode="#,##0.00;\-#,##0.00"/>
    <numFmt numFmtId="172" formatCode="#,##0;\-#,##0"/>
    <numFmt numFmtId="173" formatCode="#,##0.000_ ;\-#,##0.000\ "/>
  </numFmts>
  <fonts count="3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000000"/>
      <name val="Arial"/>
      <family val="2"/>
      <charset val="238"/>
    </font>
    <font>
      <b val="true"/>
      <u val="single"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9"/>
      <color rgb="FF000000"/>
      <name val="Calibri"/>
      <family val="2"/>
      <charset val="238"/>
    </font>
    <font>
      <u val="single"/>
      <sz val="14"/>
      <color rgb="FF000000"/>
      <name val="Calibri"/>
      <family val="2"/>
      <charset val="238"/>
    </font>
    <font>
      <sz val="8"/>
      <name val="Arial Narrow"/>
      <family val="2"/>
      <charset val="238"/>
    </font>
    <font>
      <b val="true"/>
      <sz val="10"/>
      <name val="Arial Narrow"/>
      <family val="2"/>
      <charset val="238"/>
    </font>
    <font>
      <b val="true"/>
      <sz val="8"/>
      <color rgb="FF003366"/>
      <name val="Arial Narrow"/>
      <family val="2"/>
      <charset val="238"/>
    </font>
    <font>
      <b val="true"/>
      <sz val="8"/>
      <name val="Arial Narrow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Trebuchet MS"/>
      <family val="2"/>
      <charset val="238"/>
    </font>
    <font>
      <sz val="11"/>
      <color rgb="FFFFFFFF"/>
      <name val="Calibri"/>
      <family val="2"/>
      <charset val="238"/>
    </font>
    <font>
      <b val="true"/>
      <sz val="9"/>
      <color rgb="FFFF0000"/>
      <name val="Calibri"/>
      <family val="2"/>
      <charset val="238"/>
    </font>
    <font>
      <b val="true"/>
      <u val="single"/>
      <sz val="9"/>
      <color rgb="FF003366"/>
      <name val="Arial CE"/>
      <family val="2"/>
      <charset val="238"/>
    </font>
    <font>
      <b val="true"/>
      <u val="single"/>
      <sz val="10"/>
      <color rgb="FF000000"/>
      <name val="Calibri"/>
      <family val="2"/>
      <charset val="238"/>
    </font>
    <font>
      <sz val="8"/>
      <name val="Arial CYR"/>
      <family val="2"/>
      <charset val="238"/>
    </font>
    <font>
      <b val="true"/>
      <sz val="9"/>
      <color rgb="FF000080"/>
      <name val="Arial CE"/>
      <family val="2"/>
      <charset val="238"/>
    </font>
    <font>
      <b val="true"/>
      <sz val="9"/>
      <color rgb="FF003366"/>
      <name val="Arial CE"/>
      <family val="2"/>
      <charset val="238"/>
    </font>
    <font>
      <b val="true"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rgb="FFFFFFFF"/>
      <name val="Arial CE"/>
      <family val="2"/>
      <charset val="238"/>
    </font>
    <font>
      <b val="true"/>
      <sz val="8"/>
      <color rgb="FFFF0000"/>
      <name val="Arial CE"/>
      <family val="2"/>
      <charset val="238"/>
    </font>
    <font>
      <b val="true"/>
      <u val="single"/>
      <sz val="8"/>
      <color rgb="FFFF0000"/>
      <name val="Arial CE"/>
      <family val="2"/>
      <charset val="238"/>
    </font>
    <font>
      <b val="true"/>
      <u val="single"/>
      <sz val="11"/>
      <color rgb="FF003366"/>
      <name val="Arial CE"/>
      <family val="2"/>
      <charset val="238"/>
    </font>
    <font>
      <b val="true"/>
      <u val="single"/>
      <sz val="10.5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/>
      <top style="thick"/>
      <bottom/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3" borderId="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4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4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2" fillId="0" borderId="6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0" fillId="0" borderId="6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7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6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10" fillId="6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0" fillId="6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0" fillId="6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6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0" fillId="6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0" fillId="6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6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0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6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6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6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6" fontId="10" fillId="6" borderId="1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8" fillId="0" borderId="22" xfId="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4" fontId="18" fillId="0" borderId="23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8" fillId="0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8" fillId="0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8" fillId="0" borderId="2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7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5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2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2" fillId="0" borderId="6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72" fontId="2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3" fillId="0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24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6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6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4" fillId="7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4" fillId="6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24" fillId="7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2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3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3" fillId="6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4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1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4" fillId="6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4" fillId="6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4" fillId="6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4" fillId="6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4" fillId="6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24" fillId="7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3" fontId="24" fillId="6" borderId="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9" fontId="24" fillId="7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2" fontId="24" fillId="6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24" fillId="6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5" fillId="6" borderId="0" xfId="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4" fontId="24" fillId="6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9" fontId="26" fillId="6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72" fontId="2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8" fillId="0" borderId="23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9" fontId="28" fillId="0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8" fillId="0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1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1" fontId="22" fillId="0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2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7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7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1" fontId="24" fillId="6" borderId="4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72" fontId="24" fillId="6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9" fontId="26" fillId="6" borderId="2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2" fontId="2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0" borderId="0" xfId="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4" fontId="18" fillId="0" borderId="23" xfId="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9" fontId="18" fillId="0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98"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b val="0"/>
        <i val="0"/>
        <color rgb="FFFF0000"/>
      </font>
      <fill>
        <patternFill>
          <bgColor rgb="00FFFFFF"/>
        </patternFill>
      </fill>
    </dxf>
    <dxf>
      <font>
        <name val="Calibri"/>
        <charset val="238"/>
        <family val="2"/>
        <b val="1"/>
        <i val="0"/>
        <color rgb="FF339966"/>
      </font>
      <fill>
        <patternFill>
          <bgColor rgb="00FFFFFF"/>
        </patternFill>
      </fill>
    </dxf>
    <dxf>
      <font>
        <name val="Calibri"/>
        <charset val="238"/>
        <family val="2"/>
        <b val="1"/>
        <i val="0"/>
        <color rgb="FFFFFFFF"/>
      </font>
      <fill>
        <patternFill>
          <bgColor rgb="FFFF0000"/>
        </patternFill>
      </fill>
    </dxf>
    <dxf>
      <font>
        <name val="Calibri"/>
        <charset val="238"/>
        <family val="2"/>
        <color rgb="FF000000"/>
      </font>
      <fill>
        <patternFill>
          <bgColor rgb="FF00FF00"/>
        </patternFill>
      </fill>
    </dxf>
    <dxf>
      <font>
        <name val="Calibri"/>
        <charset val="238"/>
        <family val="2"/>
        <color rgb="FF000000"/>
      </font>
      <fill>
        <patternFill>
          <bgColor rgb="FFFFFF00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00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00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  <dxf>
      <font>
        <name val="Calibri"/>
        <charset val="238"/>
        <family val="2"/>
        <color rgb="FF000000"/>
      </font>
      <fill>
        <patternFill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3:I1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K21" activeCellId="0" sqref="K21"/>
    </sheetView>
  </sheetViews>
  <sheetFormatPr defaultRowHeight="14.5"/>
  <cols>
    <col collapsed="false" hidden="false" max="1" min="1" style="0" width="7.53061224489796"/>
    <col collapsed="false" hidden="false" max="2" min="2" style="0" width="49.3979591836735"/>
    <col collapsed="false" hidden="false" max="7" min="7" style="0" width="8.53061224489796"/>
    <col collapsed="false" hidden="true" max="8" min="8" style="0" width="0"/>
    <col collapsed="false" hidden="false" max="9" min="9" style="0" width="19.5204081632653"/>
  </cols>
  <sheetData>
    <row r="3" customFormat="false" ht="14.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3"/>
    </row>
    <row r="4" customFormat="false" ht="34.5" hidden="false" customHeight="true" outlineLevel="0" collapsed="false">
      <c r="A4" s="4" t="s">
        <v>0</v>
      </c>
      <c r="B4" s="4"/>
      <c r="C4" s="4"/>
      <c r="D4" s="4"/>
      <c r="E4" s="4"/>
      <c r="F4" s="4"/>
      <c r="G4" s="4"/>
      <c r="H4" s="4"/>
      <c r="I4" s="5" t="n">
        <f aca="false">I11</f>
        <v>0</v>
      </c>
    </row>
    <row r="5" customFormat="false" ht="14.5" hidden="false" customHeight="false" outlineLevel="0" collapsed="false">
      <c r="A5" s="6"/>
      <c r="B5" s="7"/>
      <c r="C5" s="7"/>
      <c r="D5" s="7"/>
      <c r="E5" s="7"/>
      <c r="F5" s="7"/>
      <c r="G5" s="7"/>
      <c r="H5" s="7"/>
      <c r="I5" s="8"/>
    </row>
    <row r="6" customFormat="false" ht="14.5" hidden="false" customHeight="false" outlineLevel="0" collapsed="false">
      <c r="A6" s="6"/>
      <c r="B6" s="7"/>
      <c r="C6" s="7"/>
      <c r="D6" s="7"/>
      <c r="E6" s="7"/>
      <c r="F6" s="7"/>
      <c r="G6" s="7"/>
      <c r="H6" s="7"/>
      <c r="I6" s="8"/>
    </row>
    <row r="7" customFormat="false" ht="14.5" hidden="false" customHeight="false" outlineLevel="0" collapsed="false">
      <c r="A7" s="9"/>
      <c r="B7" s="10" t="s">
        <v>1</v>
      </c>
      <c r="C7" s="10"/>
      <c r="D7" s="10"/>
      <c r="E7" s="10"/>
      <c r="F7" s="10"/>
      <c r="G7" s="10"/>
      <c r="H7" s="10"/>
      <c r="I7" s="11" t="s">
        <v>2</v>
      </c>
    </row>
    <row r="8" customFormat="false" ht="14.5" hidden="false" customHeight="false" outlineLevel="0" collapsed="false">
      <c r="A8" s="12" t="s">
        <v>3</v>
      </c>
      <c r="B8" s="13" t="s">
        <v>4</v>
      </c>
      <c r="C8" s="13"/>
      <c r="D8" s="13"/>
      <c r="E8" s="13"/>
      <c r="F8" s="13"/>
      <c r="G8" s="13"/>
      <c r="H8" s="13"/>
      <c r="I8" s="14" t="n">
        <f aca="false">'A.HSV-Práce a dodávky'!H48</f>
        <v>0</v>
      </c>
    </row>
    <row r="9" customFormat="false" ht="14.5" hidden="false" customHeight="false" outlineLevel="0" collapsed="false">
      <c r="A9" s="12" t="s">
        <v>5</v>
      </c>
      <c r="B9" s="13" t="s">
        <v>6</v>
      </c>
      <c r="C9" s="13"/>
      <c r="D9" s="13"/>
      <c r="E9" s="13"/>
      <c r="F9" s="13"/>
      <c r="G9" s="13"/>
      <c r="H9" s="13"/>
      <c r="I9" s="14" t="n">
        <f aca="false">'B.PSV-Práce a dodávky'!H44</f>
        <v>0</v>
      </c>
    </row>
    <row r="10" customFormat="false" ht="14.5" hidden="false" customHeight="false" outlineLevel="0" collapsed="false">
      <c r="A10" s="12" t="s">
        <v>7</v>
      </c>
      <c r="B10" s="13" t="s">
        <v>8</v>
      </c>
      <c r="C10" s="13"/>
      <c r="D10" s="13"/>
      <c r="E10" s="13"/>
      <c r="F10" s="13"/>
      <c r="G10" s="13"/>
      <c r="H10" s="13"/>
      <c r="I10" s="14" t="n">
        <f aca="false">'C.M-Práce a dodávky'!H12</f>
        <v>0</v>
      </c>
    </row>
    <row r="11" customFormat="false" ht="14.5" hidden="false" customHeight="false" outlineLevel="0" collapsed="false">
      <c r="A11" s="15"/>
      <c r="B11" s="16" t="s">
        <v>9</v>
      </c>
      <c r="C11" s="16"/>
      <c r="D11" s="16"/>
      <c r="E11" s="16"/>
      <c r="F11" s="16"/>
      <c r="G11" s="16"/>
      <c r="H11" s="16"/>
      <c r="I11" s="17" t="n">
        <f aca="false">SUM(I8:I10)</f>
        <v>0</v>
      </c>
    </row>
    <row r="12" customFormat="false" ht="15" hidden="false" customHeight="false" outlineLevel="0" collapsed="false">
      <c r="A12" s="6"/>
      <c r="B12" s="7"/>
      <c r="C12" s="7"/>
      <c r="D12" s="7"/>
      <c r="E12" s="7"/>
      <c r="F12" s="7"/>
      <c r="G12" s="7"/>
      <c r="H12" s="7"/>
      <c r="I12" s="8"/>
    </row>
    <row r="13" customFormat="false" ht="15" hidden="false" customHeight="false" outlineLevel="0" collapsed="false">
      <c r="A13" s="18"/>
      <c r="B13" s="19" t="s">
        <v>10</v>
      </c>
      <c r="C13" s="19"/>
      <c r="D13" s="19"/>
      <c r="E13" s="19"/>
      <c r="F13" s="19"/>
      <c r="G13" s="19"/>
      <c r="H13" s="19"/>
      <c r="I13" s="20"/>
    </row>
    <row r="14" customFormat="false" ht="25.5" hidden="false" customHeight="true" outlineLevel="0" collapsed="false">
      <c r="A14" s="21" t="n">
        <v>1</v>
      </c>
      <c r="B14" s="22" t="str">
        <f aca="false">IF(OR(C14="A",D14="B",E14="C",F14="D",G14="E",H14="F"),"V označených listoch nie su vyplnené všetky položky","Kompletnosť vyplnenia všetkych položiek v jednotlivých listoch")</f>
        <v>V označených listoch nie su vyplnené všetky položky</v>
      </c>
      <c r="C14" s="23" t="str">
        <f aca="false">IF('A.HSV-Práce a dodávky'!F47="NIE SU NACENENÉ VŠETKY POLOŽKY!","A","OK")</f>
        <v>A</v>
      </c>
      <c r="D14" s="23" t="str">
        <f aca="false">IF('B.PSV-Práce a dodávky'!F43="NIE SU NACENENÉ VŠETKY POLOŽKY!","B","OK")</f>
        <v>B</v>
      </c>
      <c r="E14" s="23" t="str">
        <f aca="false">IF('C.M-Práce a dodávky'!F11="NIE SU NACENENÉ VŠETKY POLOŽKY!","C","OK")</f>
        <v>C</v>
      </c>
      <c r="F14" s="23"/>
      <c r="G14" s="23"/>
      <c r="H14" s="24"/>
      <c r="I14" s="8"/>
    </row>
    <row r="15" customFormat="false" ht="14.5" hidden="false" customHeight="false" outlineLevel="0" collapsed="false">
      <c r="A15" s="6"/>
      <c r="B15" s="7"/>
      <c r="C15" s="7"/>
      <c r="D15" s="7"/>
      <c r="E15" s="7"/>
      <c r="F15" s="7"/>
      <c r="G15" s="7"/>
      <c r="H15" s="7"/>
      <c r="I15" s="8"/>
    </row>
    <row r="16" customFormat="false" ht="18.5" hidden="false" customHeight="false" outlineLevel="0" collapsed="false">
      <c r="A16" s="25" t="str">
        <f aca="false">IF(B14="V označených listoch nie su vyplnené všetky položky","VÝKAZ VÝMER NIE JE KOMPLETNE VYPLNENÝ !","VÝKAZ VÝMER JE KOMPLETNE VYPLNENÝ")</f>
        <v>VÝKAZ VÝMER NIE JE KOMPLETNE VYPLNENÝ !</v>
      </c>
      <c r="B16" s="25"/>
      <c r="C16" s="25"/>
      <c r="D16" s="25"/>
      <c r="E16" s="25"/>
      <c r="F16" s="25"/>
      <c r="G16" s="25"/>
      <c r="H16" s="25"/>
      <c r="I16" s="25"/>
    </row>
  </sheetData>
  <sheetProtection sheet="true" password="81ff"/>
  <mergeCells count="8">
    <mergeCell ref="A4:H4"/>
    <mergeCell ref="B7:H7"/>
    <mergeCell ref="B8:H8"/>
    <mergeCell ref="B9:H9"/>
    <mergeCell ref="B10:H10"/>
    <mergeCell ref="B11:H11"/>
    <mergeCell ref="B13:H13"/>
    <mergeCell ref="A16:I16"/>
  </mergeCells>
  <conditionalFormatting sqref="C14">
    <cfRule type="expression" priority="2" aboveAverage="0" equalAverage="0" bottom="0" percent="0" rank="0" text="" dxfId="0">
      <formula>$C$14="A"</formula>
    </cfRule>
    <cfRule type="expression" priority="3" aboveAverage="0" equalAverage="0" bottom="0" percent="0" rank="0" text="" dxfId="1">
      <formula>$C$14="OK"</formula>
    </cfRule>
  </conditionalFormatting>
  <conditionalFormatting sqref="D14">
    <cfRule type="expression" priority="4" aboveAverage="0" equalAverage="0" bottom="0" percent="0" rank="0" text="" dxfId="2">
      <formula>$D$14="OK"</formula>
    </cfRule>
    <cfRule type="expression" priority="5" aboveAverage="0" equalAverage="0" bottom="0" percent="0" rank="0" text="" dxfId="3">
      <formula>$D$14="B"</formula>
    </cfRule>
  </conditionalFormatting>
  <conditionalFormatting sqref="E14">
    <cfRule type="expression" priority="6" aboveAverage="0" equalAverage="0" bottom="0" percent="0" rank="0" text="" dxfId="4">
      <formula>$E$14="C"</formula>
    </cfRule>
    <cfRule type="expression" priority="7" aboveAverage="0" equalAverage="0" bottom="0" percent="0" rank="0" text="" dxfId="5">
      <formula>$E$14="OK"</formula>
    </cfRule>
  </conditionalFormatting>
  <conditionalFormatting sqref="F14">
    <cfRule type="expression" priority="8" aboveAverage="0" equalAverage="0" bottom="0" percent="0" rank="0" text="" dxfId="6">
      <formula>$F$14="D"</formula>
    </cfRule>
    <cfRule type="expression" priority="9" aboveAverage="0" equalAverage="0" bottom="0" percent="0" rank="0" text="" dxfId="7">
      <formula>$F$14="OK"</formula>
    </cfRule>
  </conditionalFormatting>
  <conditionalFormatting sqref="G14">
    <cfRule type="expression" priority="10" aboveAverage="0" equalAverage="0" bottom="0" percent="0" rank="0" text="" dxfId="8">
      <formula>$G$14="E"</formula>
    </cfRule>
    <cfRule type="expression" priority="11" aboveAverage="0" equalAverage="0" bottom="0" percent="0" rank="0" text="" dxfId="9">
      <formula>$G$14="OK"</formula>
    </cfRule>
  </conditionalFormatting>
  <conditionalFormatting sqref="H14">
    <cfRule type="expression" priority="12" aboveAverage="0" equalAverage="0" bottom="0" percent="0" rank="0" text="" dxfId="10">
      <formula>$H$14="F"</formula>
    </cfRule>
    <cfRule type="expression" priority="13" aboveAverage="0" equalAverage="0" bottom="0" percent="0" rank="0" text="" dxfId="11">
      <formula>$H$14="OK"</formula>
    </cfRule>
  </conditionalFormatting>
  <conditionalFormatting sqref="B14">
    <cfRule type="expression" priority="14" aboveAverage="0" equalAverage="0" bottom="0" percent="0" rank="0" text="" dxfId="12">
      <formula>$B$14="V označených listoch nie su vyplnené všetky položky"</formula>
    </cfRule>
    <cfRule type="expression" priority="15" aboveAverage="0" equalAverage="0" bottom="0" percent="0" rank="0" text="" dxfId="13">
      <formula>$B$14="Kompletnosť vyplnenia všetkych položiek v jednotlivých listoch"</formula>
    </cfRule>
  </conditionalFormatting>
  <conditionalFormatting sqref="A16:I16">
    <cfRule type="expression" priority="16" aboveAverage="0" equalAverage="0" bottom="0" percent="0" rank="0" text="" dxfId="14">
      <formula>$A$16="VÝKAZ VÝMER NIE JE KOMPLETNE VYPLNENÝ !"</formula>
    </cfRule>
    <cfRule type="expression" priority="17" aboveAverage="0" equalAverage="0" bottom="0" percent="0" rank="0" text="" dxfId="15">
      <formula>$A$16="VÝKAZ VÝMER JE KOMPLETNE VYPLNENÝ"</formula>
    </cfRule>
  </conditionalFormatting>
  <printOptions headings="false" gridLines="false" gridLinesSet="true" horizontalCentered="true" verticalCentered="false"/>
  <pageMargins left="0.315277777777778" right="0.315277777777778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0C0C0"/>
    <pageSetUpPr fitToPage="false"/>
  </sheetPr>
  <dimension ref="A1:H50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" topLeftCell="A4" activePane="bottomLeft" state="frozen"/>
      <selection pane="topLeft" activeCell="A1" activeCellId="0" sqref="A1"/>
      <selection pane="bottomLeft" activeCell="J13" activeCellId="0" sqref="J13"/>
    </sheetView>
  </sheetViews>
  <sheetFormatPr defaultRowHeight="14.5"/>
  <cols>
    <col collapsed="false" hidden="false" max="2" min="1" style="26" width="4.1734693877551"/>
    <col collapsed="false" hidden="false" max="3" min="3" style="26" width="8.53061224489796"/>
    <col collapsed="false" hidden="false" max="4" min="4" style="0" width="49.6785714285714"/>
    <col collapsed="false" hidden="false" max="5" min="5" style="0" width="8.44387755102041"/>
    <col collapsed="false" hidden="false" max="6" min="6" style="27" width="10.9897959183673"/>
    <col collapsed="false" hidden="false" max="8" min="8" style="0" width="11.8061224489796"/>
    <col collapsed="false" hidden="false" max="13" min="13" style="0" width="9.08163265306122"/>
  </cols>
  <sheetData>
    <row r="1" customFormat="false" ht="14.5" hidden="false" customHeight="false" outlineLevel="0" collapsed="false">
      <c r="A1" s="28"/>
      <c r="B1" s="29"/>
      <c r="C1" s="29"/>
      <c r="D1" s="30" t="s">
        <v>11</v>
      </c>
      <c r="E1" s="31"/>
      <c r="F1" s="32"/>
      <c r="G1" s="33"/>
      <c r="H1" s="34"/>
    </row>
    <row r="2" customFormat="false" ht="14.5" hidden="false" customHeight="false" outlineLevel="0" collapsed="false">
      <c r="A2" s="35" t="s">
        <v>12</v>
      </c>
      <c r="B2" s="36" t="s">
        <v>13</v>
      </c>
      <c r="C2" s="36" t="s">
        <v>14</v>
      </c>
      <c r="D2" s="37" t="s">
        <v>15</v>
      </c>
      <c r="E2" s="37" t="s">
        <v>16</v>
      </c>
      <c r="F2" s="38" t="s">
        <v>17</v>
      </c>
      <c r="G2" s="37" t="s">
        <v>18</v>
      </c>
      <c r="H2" s="37" t="s">
        <v>19</v>
      </c>
    </row>
    <row r="3" customFormat="false" ht="15" hidden="false" customHeight="false" outlineLevel="0" collapsed="false">
      <c r="A3" s="39" t="s">
        <v>20</v>
      </c>
      <c r="B3" s="36"/>
      <c r="C3" s="36"/>
      <c r="D3" s="40" t="s">
        <v>21</v>
      </c>
      <c r="E3" s="40" t="s">
        <v>22</v>
      </c>
      <c r="F3" s="41" t="s">
        <v>23</v>
      </c>
      <c r="G3" s="40" t="s">
        <v>24</v>
      </c>
      <c r="H3" s="40" t="s">
        <v>25</v>
      </c>
    </row>
    <row r="4" customFormat="false" ht="15" hidden="false" customHeight="true" outlineLevel="0" collapsed="false">
      <c r="A4" s="42"/>
      <c r="B4" s="43"/>
      <c r="C4" s="43"/>
      <c r="D4" s="44" t="s">
        <v>4</v>
      </c>
      <c r="E4" s="45"/>
      <c r="F4" s="46"/>
      <c r="G4" s="47"/>
      <c r="H4" s="48" t="n">
        <f aca="false">SUM(H6:H17)+SUM(H19:H21)+SUM(H23:H27)+SUM(H29:H45)</f>
        <v>0</v>
      </c>
    </row>
    <row r="5" customFormat="false" ht="13.5" hidden="false" customHeight="true" outlineLevel="0" collapsed="false">
      <c r="A5" s="49"/>
      <c r="B5" s="43"/>
      <c r="C5" s="43"/>
      <c r="D5" s="50" t="s">
        <v>26</v>
      </c>
      <c r="E5" s="45"/>
      <c r="F5" s="46"/>
      <c r="G5" s="47"/>
      <c r="H5" s="51"/>
    </row>
    <row r="6" customFormat="false" ht="26.25" hidden="false" customHeight="true" outlineLevel="0" collapsed="false">
      <c r="A6" s="52" t="n">
        <v>1</v>
      </c>
      <c r="B6" s="53" t="s">
        <v>27</v>
      </c>
      <c r="C6" s="54" t="s">
        <v>28</v>
      </c>
      <c r="D6" s="55" t="s">
        <v>29</v>
      </c>
      <c r="E6" s="56" t="s">
        <v>30</v>
      </c>
      <c r="F6" s="57" t="n">
        <v>4.8</v>
      </c>
      <c r="G6" s="58"/>
      <c r="H6" s="59" t="n">
        <f aca="false">F6*G6</f>
        <v>0</v>
      </c>
    </row>
    <row r="7" customFormat="false" ht="21.75" hidden="false" customHeight="true" outlineLevel="0" collapsed="false">
      <c r="A7" s="52" t="n">
        <v>2</v>
      </c>
      <c r="B7" s="52" t="s">
        <v>27</v>
      </c>
      <c r="C7" s="52" t="s">
        <v>31</v>
      </c>
      <c r="D7" s="55" t="s">
        <v>32</v>
      </c>
      <c r="E7" s="52" t="s">
        <v>30</v>
      </c>
      <c r="F7" s="60" t="n">
        <v>4.8</v>
      </c>
      <c r="G7" s="58"/>
      <c r="H7" s="59" t="n">
        <f aca="false">F7*G7</f>
        <v>0</v>
      </c>
    </row>
    <row r="8" customFormat="false" ht="17.25" hidden="false" customHeight="true" outlineLevel="0" collapsed="false">
      <c r="A8" s="52" t="n">
        <v>3</v>
      </c>
      <c r="B8" s="52" t="s">
        <v>27</v>
      </c>
      <c r="C8" s="52" t="s">
        <v>33</v>
      </c>
      <c r="D8" s="55" t="s">
        <v>34</v>
      </c>
      <c r="E8" s="52" t="s">
        <v>35</v>
      </c>
      <c r="F8" s="60" t="n">
        <v>24</v>
      </c>
      <c r="G8" s="58"/>
      <c r="H8" s="59" t="n">
        <f aca="false">F8*G8</f>
        <v>0</v>
      </c>
    </row>
    <row r="9" customFormat="false" ht="15" hidden="false" customHeight="true" outlineLevel="0" collapsed="false">
      <c r="A9" s="52" t="n">
        <v>4</v>
      </c>
      <c r="B9" s="52" t="s">
        <v>36</v>
      </c>
      <c r="C9" s="52" t="s">
        <v>37</v>
      </c>
      <c r="D9" s="55" t="s">
        <v>38</v>
      </c>
      <c r="E9" s="52" t="s">
        <v>39</v>
      </c>
      <c r="F9" s="60" t="n">
        <v>9.6</v>
      </c>
      <c r="G9" s="58"/>
      <c r="H9" s="59" t="n">
        <f aca="false">F9*G9</f>
        <v>0</v>
      </c>
    </row>
    <row r="10" customFormat="false" ht="15" hidden="false" customHeight="true" outlineLevel="0" collapsed="false">
      <c r="A10" s="52" t="n">
        <v>5</v>
      </c>
      <c r="B10" s="52" t="s">
        <v>27</v>
      </c>
      <c r="C10" s="52" t="s">
        <v>40</v>
      </c>
      <c r="D10" s="55" t="s">
        <v>41</v>
      </c>
      <c r="E10" s="52" t="s">
        <v>35</v>
      </c>
      <c r="F10" s="60" t="n">
        <v>24</v>
      </c>
      <c r="G10" s="58"/>
      <c r="H10" s="59" t="n">
        <f aca="false">F10*G10</f>
        <v>0</v>
      </c>
    </row>
    <row r="11" customFormat="false" ht="18" hidden="false" customHeight="true" outlineLevel="0" collapsed="false">
      <c r="A11" s="52" t="n">
        <v>6</v>
      </c>
      <c r="B11" s="52" t="s">
        <v>36</v>
      </c>
      <c r="C11" s="61" t="s">
        <v>42</v>
      </c>
      <c r="D11" s="62" t="s">
        <v>43</v>
      </c>
      <c r="E11" s="63" t="s">
        <v>30</v>
      </c>
      <c r="F11" s="64" t="n">
        <v>4.8</v>
      </c>
      <c r="G11" s="58"/>
      <c r="H11" s="59" t="n">
        <f aca="false">F11*G11</f>
        <v>0</v>
      </c>
    </row>
    <row r="12" customFormat="false" ht="18" hidden="false" customHeight="true" outlineLevel="0" collapsed="false">
      <c r="A12" s="52" t="n">
        <v>7</v>
      </c>
      <c r="B12" s="52" t="s">
        <v>27</v>
      </c>
      <c r="C12" s="52" t="s">
        <v>44</v>
      </c>
      <c r="D12" s="55" t="s">
        <v>45</v>
      </c>
      <c r="E12" s="52" t="s">
        <v>46</v>
      </c>
      <c r="F12" s="60" t="n">
        <v>12</v>
      </c>
      <c r="G12" s="58"/>
      <c r="H12" s="59" t="n">
        <f aca="false">F12*G12</f>
        <v>0</v>
      </c>
    </row>
    <row r="13" customFormat="false" ht="16.5" hidden="false" customHeight="true" outlineLevel="0" collapsed="false">
      <c r="A13" s="52" t="n">
        <v>8</v>
      </c>
      <c r="B13" s="52" t="s">
        <v>27</v>
      </c>
      <c r="C13" s="52" t="s">
        <v>47</v>
      </c>
      <c r="D13" s="55" t="s">
        <v>48</v>
      </c>
      <c r="E13" s="52" t="s">
        <v>35</v>
      </c>
      <c r="F13" s="60" t="n">
        <v>24</v>
      </c>
      <c r="G13" s="58"/>
      <c r="H13" s="59" t="n">
        <f aca="false">F13*G13</f>
        <v>0</v>
      </c>
    </row>
    <row r="14" customFormat="false" ht="14.5" hidden="false" customHeight="false" outlineLevel="0" collapsed="false">
      <c r="A14" s="52" t="n">
        <v>9</v>
      </c>
      <c r="B14" s="52" t="s">
        <v>27</v>
      </c>
      <c r="C14" s="52" t="s">
        <v>49</v>
      </c>
      <c r="D14" s="55" t="s">
        <v>50</v>
      </c>
      <c r="E14" s="52" t="s">
        <v>35</v>
      </c>
      <c r="F14" s="60" t="n">
        <v>24</v>
      </c>
      <c r="G14" s="58"/>
      <c r="H14" s="59" t="n">
        <f aca="false">F14*G14</f>
        <v>0</v>
      </c>
    </row>
    <row r="15" customFormat="false" ht="14.5" hidden="false" customHeight="false" outlineLevel="0" collapsed="false">
      <c r="A15" s="52" t="n">
        <v>10</v>
      </c>
      <c r="B15" s="52" t="s">
        <v>27</v>
      </c>
      <c r="C15" s="52" t="s">
        <v>51</v>
      </c>
      <c r="D15" s="55" t="s">
        <v>52</v>
      </c>
      <c r="E15" s="52" t="s">
        <v>35</v>
      </c>
      <c r="F15" s="60" t="n">
        <v>24</v>
      </c>
      <c r="G15" s="58"/>
      <c r="H15" s="59" t="n">
        <f aca="false">F15*G15</f>
        <v>0</v>
      </c>
    </row>
    <row r="16" customFormat="false" ht="14.5" hidden="false" customHeight="false" outlineLevel="0" collapsed="false">
      <c r="A16" s="52" t="n">
        <v>11</v>
      </c>
      <c r="B16" s="52" t="s">
        <v>27</v>
      </c>
      <c r="C16" s="52" t="s">
        <v>53</v>
      </c>
      <c r="D16" s="55" t="s">
        <v>54</v>
      </c>
      <c r="E16" s="52" t="s">
        <v>46</v>
      </c>
      <c r="F16" s="60" t="n">
        <v>12</v>
      </c>
      <c r="G16" s="58"/>
      <c r="H16" s="59" t="n">
        <f aca="false">F16*G16</f>
        <v>0</v>
      </c>
    </row>
    <row r="17" customFormat="false" ht="21" hidden="false" customHeight="false" outlineLevel="0" collapsed="false">
      <c r="A17" s="52" t="n">
        <v>12</v>
      </c>
      <c r="B17" s="52" t="s">
        <v>36</v>
      </c>
      <c r="C17" s="52" t="s">
        <v>55</v>
      </c>
      <c r="D17" s="55" t="s">
        <v>56</v>
      </c>
      <c r="E17" s="52" t="s">
        <v>46</v>
      </c>
      <c r="F17" s="60" t="n">
        <v>12.36</v>
      </c>
      <c r="G17" s="65"/>
      <c r="H17" s="59" t="n">
        <f aca="false">F17*G17</f>
        <v>0</v>
      </c>
    </row>
    <row r="18" customFormat="false" ht="14.5" hidden="false" customHeight="false" outlineLevel="0" collapsed="false">
      <c r="A18" s="66"/>
      <c r="B18" s="67"/>
      <c r="C18" s="67"/>
      <c r="D18" s="68" t="s">
        <v>57</v>
      </c>
      <c r="E18" s="67"/>
      <c r="F18" s="69"/>
      <c r="G18" s="70"/>
      <c r="H18" s="71"/>
    </row>
    <row r="19" customFormat="false" ht="20.25" hidden="false" customHeight="true" outlineLevel="0" collapsed="false">
      <c r="A19" s="52" t="n">
        <v>13</v>
      </c>
      <c r="B19" s="52" t="s">
        <v>27</v>
      </c>
      <c r="C19" s="52" t="n">
        <v>417321313</v>
      </c>
      <c r="D19" s="72" t="s">
        <v>58</v>
      </c>
      <c r="E19" s="52" t="s">
        <v>30</v>
      </c>
      <c r="F19" s="60" t="n">
        <v>0.752</v>
      </c>
      <c r="G19" s="58"/>
      <c r="H19" s="59" t="n">
        <f aca="false">F19*G19</f>
        <v>0</v>
      </c>
    </row>
    <row r="20" customFormat="false" ht="17.25" hidden="false" customHeight="true" outlineLevel="0" collapsed="false">
      <c r="A20" s="52" t="n">
        <v>14</v>
      </c>
      <c r="B20" s="52" t="s">
        <v>27</v>
      </c>
      <c r="C20" s="52" t="s">
        <v>59</v>
      </c>
      <c r="D20" s="55" t="s">
        <v>60</v>
      </c>
      <c r="E20" s="52" t="s">
        <v>35</v>
      </c>
      <c r="F20" s="60" t="n">
        <v>3.76</v>
      </c>
      <c r="G20" s="58"/>
      <c r="H20" s="59" t="n">
        <f aca="false">F20*G20</f>
        <v>0</v>
      </c>
    </row>
    <row r="21" customFormat="false" ht="22.5" hidden="false" customHeight="true" outlineLevel="0" collapsed="false">
      <c r="A21" s="52" t="n">
        <v>15</v>
      </c>
      <c r="B21" s="52" t="s">
        <v>27</v>
      </c>
      <c r="C21" s="52" t="s">
        <v>61</v>
      </c>
      <c r="D21" s="72" t="s">
        <v>62</v>
      </c>
      <c r="E21" s="56" t="s">
        <v>63</v>
      </c>
      <c r="F21" s="57" t="n">
        <v>0.061</v>
      </c>
      <c r="G21" s="58"/>
      <c r="H21" s="59" t="n">
        <f aca="false">F21*G21</f>
        <v>0</v>
      </c>
    </row>
    <row r="22" customFormat="false" ht="19.5" hidden="false" customHeight="true" outlineLevel="0" collapsed="false">
      <c r="A22" s="73"/>
      <c r="B22" s="74"/>
      <c r="C22" s="74"/>
      <c r="D22" s="75" t="s">
        <v>64</v>
      </c>
      <c r="E22" s="74"/>
      <c r="F22" s="76"/>
      <c r="G22" s="77"/>
      <c r="H22" s="78"/>
    </row>
    <row r="23" customFormat="false" ht="15" hidden="false" customHeight="true" outlineLevel="0" collapsed="false">
      <c r="A23" s="52" t="n">
        <v>16</v>
      </c>
      <c r="B23" s="52" t="s">
        <v>27</v>
      </c>
      <c r="C23" s="52" t="s">
        <v>65</v>
      </c>
      <c r="D23" s="72" t="s">
        <v>66</v>
      </c>
      <c r="E23" s="52" t="s">
        <v>67</v>
      </c>
      <c r="F23" s="60" t="n">
        <v>134</v>
      </c>
      <c r="G23" s="58"/>
      <c r="H23" s="59" t="n">
        <f aca="false">F23*G23</f>
        <v>0</v>
      </c>
    </row>
    <row r="24" customFormat="false" ht="15.75" hidden="false" customHeight="true" outlineLevel="0" collapsed="false">
      <c r="A24" s="52" t="n">
        <v>17</v>
      </c>
      <c r="B24" s="52" t="s">
        <v>27</v>
      </c>
      <c r="C24" s="52" t="s">
        <v>68</v>
      </c>
      <c r="D24" s="72" t="s">
        <v>69</v>
      </c>
      <c r="E24" s="52" t="s">
        <v>35</v>
      </c>
      <c r="F24" s="60" t="n">
        <v>63.4</v>
      </c>
      <c r="G24" s="58"/>
      <c r="H24" s="59" t="n">
        <f aca="false">F24*G24</f>
        <v>0</v>
      </c>
    </row>
    <row r="25" customFormat="false" ht="18" hidden="false" customHeight="true" outlineLevel="0" collapsed="false">
      <c r="A25" s="52" t="n">
        <v>18</v>
      </c>
      <c r="B25" s="52" t="s">
        <v>27</v>
      </c>
      <c r="C25" s="52" t="s">
        <v>70</v>
      </c>
      <c r="D25" s="72" t="s">
        <v>71</v>
      </c>
      <c r="E25" s="52" t="s">
        <v>35</v>
      </c>
      <c r="F25" s="60" t="n">
        <v>63.4</v>
      </c>
      <c r="G25" s="58"/>
      <c r="H25" s="59" t="n">
        <f aca="false">F25*G25</f>
        <v>0</v>
      </c>
    </row>
    <row r="26" customFormat="false" ht="15.75" hidden="false" customHeight="true" outlineLevel="0" collapsed="false">
      <c r="A26" s="52" t="n">
        <v>19</v>
      </c>
      <c r="B26" s="52" t="s">
        <v>27</v>
      </c>
      <c r="C26" s="52" t="s">
        <v>72</v>
      </c>
      <c r="D26" s="72" t="s">
        <v>73</v>
      </c>
      <c r="E26" s="52" t="s">
        <v>35</v>
      </c>
      <c r="F26" s="60" t="n">
        <v>44.56</v>
      </c>
      <c r="G26" s="58"/>
      <c r="H26" s="59" t="n">
        <f aca="false">F26*G26</f>
        <v>0</v>
      </c>
    </row>
    <row r="27" customFormat="false" ht="20.25" hidden="false" customHeight="true" outlineLevel="0" collapsed="false">
      <c r="A27" s="52" t="n">
        <v>20</v>
      </c>
      <c r="B27" s="52" t="s">
        <v>27</v>
      </c>
      <c r="C27" s="52" t="s">
        <v>74</v>
      </c>
      <c r="D27" s="72" t="s">
        <v>75</v>
      </c>
      <c r="E27" s="52" t="s">
        <v>35</v>
      </c>
      <c r="F27" s="60" t="n">
        <v>380.92</v>
      </c>
      <c r="G27" s="58"/>
      <c r="H27" s="59" t="n">
        <f aca="false">F27*G27</f>
        <v>0</v>
      </c>
    </row>
    <row r="28" customFormat="false" ht="15" hidden="false" customHeight="true" outlineLevel="0" collapsed="false">
      <c r="A28" s="73"/>
      <c r="B28" s="74"/>
      <c r="C28" s="74"/>
      <c r="D28" s="75" t="s">
        <v>76</v>
      </c>
      <c r="E28" s="74"/>
      <c r="F28" s="76"/>
      <c r="G28" s="79"/>
      <c r="H28" s="80"/>
    </row>
    <row r="29" customFormat="false" ht="17.25" hidden="false" customHeight="true" outlineLevel="0" collapsed="false">
      <c r="A29" s="52" t="n">
        <v>21</v>
      </c>
      <c r="B29" s="52" t="s">
        <v>27</v>
      </c>
      <c r="C29" s="52" t="s">
        <v>77</v>
      </c>
      <c r="D29" s="72" t="s">
        <v>78</v>
      </c>
      <c r="E29" s="52" t="s">
        <v>35</v>
      </c>
      <c r="F29" s="60" t="n">
        <v>68.6</v>
      </c>
      <c r="G29" s="58"/>
      <c r="H29" s="59" t="n">
        <f aca="false">F29*G29</f>
        <v>0</v>
      </c>
    </row>
    <row r="30" customFormat="false" ht="21.5" hidden="false" customHeight="true" outlineLevel="0" collapsed="false">
      <c r="A30" s="52" t="n">
        <v>22</v>
      </c>
      <c r="B30" s="52" t="s">
        <v>27</v>
      </c>
      <c r="C30" s="52" t="s">
        <v>79</v>
      </c>
      <c r="D30" s="72" t="s">
        <v>80</v>
      </c>
      <c r="E30" s="52" t="s">
        <v>35</v>
      </c>
      <c r="F30" s="60" t="n">
        <v>386</v>
      </c>
      <c r="G30" s="58"/>
      <c r="H30" s="59" t="n">
        <f aca="false">F30*G30</f>
        <v>0</v>
      </c>
    </row>
    <row r="31" customFormat="false" ht="23" hidden="false" customHeight="true" outlineLevel="0" collapsed="false">
      <c r="A31" s="52" t="n">
        <v>23</v>
      </c>
      <c r="B31" s="52" t="s">
        <v>27</v>
      </c>
      <c r="C31" s="52" t="s">
        <v>81</v>
      </c>
      <c r="D31" s="72" t="s">
        <v>82</v>
      </c>
      <c r="E31" s="52" t="s">
        <v>35</v>
      </c>
      <c r="F31" s="60" t="n">
        <v>386</v>
      </c>
      <c r="G31" s="58"/>
      <c r="H31" s="59" t="n">
        <f aca="false">F31*G31</f>
        <v>0</v>
      </c>
    </row>
    <row r="32" customFormat="false" ht="22.5" hidden="false" customHeight="true" outlineLevel="0" collapsed="false">
      <c r="A32" s="52" t="n">
        <v>24</v>
      </c>
      <c r="B32" s="52" t="s">
        <v>27</v>
      </c>
      <c r="C32" s="52" t="s">
        <v>83</v>
      </c>
      <c r="D32" s="72" t="s">
        <v>84</v>
      </c>
      <c r="E32" s="52" t="s">
        <v>35</v>
      </c>
      <c r="F32" s="60" t="n">
        <v>386</v>
      </c>
      <c r="G32" s="58"/>
      <c r="H32" s="59" t="n">
        <f aca="false">F32*G32</f>
        <v>0</v>
      </c>
    </row>
    <row r="33" customFormat="false" ht="18" hidden="false" customHeight="true" outlineLevel="0" collapsed="false">
      <c r="A33" s="52" t="n">
        <v>25</v>
      </c>
      <c r="B33" s="52" t="s">
        <v>27</v>
      </c>
      <c r="C33" s="52" t="s">
        <v>85</v>
      </c>
      <c r="D33" s="72" t="s">
        <v>86</v>
      </c>
      <c r="E33" s="52" t="s">
        <v>46</v>
      </c>
      <c r="F33" s="60" t="n">
        <v>3</v>
      </c>
      <c r="G33" s="58"/>
      <c r="H33" s="59" t="n">
        <f aca="false">F33*G33</f>
        <v>0</v>
      </c>
    </row>
    <row r="34" customFormat="false" ht="15.75" hidden="false" customHeight="true" outlineLevel="0" collapsed="false">
      <c r="A34" s="52" t="n">
        <v>26</v>
      </c>
      <c r="B34" s="52" t="s">
        <v>27</v>
      </c>
      <c r="C34" s="52" t="s">
        <v>87</v>
      </c>
      <c r="D34" s="72" t="s">
        <v>88</v>
      </c>
      <c r="E34" s="52" t="s">
        <v>46</v>
      </c>
      <c r="F34" s="60" t="n">
        <v>1</v>
      </c>
      <c r="G34" s="58"/>
      <c r="H34" s="59" t="n">
        <f aca="false">F34*G34</f>
        <v>0</v>
      </c>
    </row>
    <row r="35" customFormat="false" ht="18" hidden="false" customHeight="true" outlineLevel="0" collapsed="false">
      <c r="A35" s="52" t="n">
        <v>27</v>
      </c>
      <c r="B35" s="52" t="s">
        <v>27</v>
      </c>
      <c r="C35" s="52" t="s">
        <v>89</v>
      </c>
      <c r="D35" s="72" t="s">
        <v>90</v>
      </c>
      <c r="E35" s="52" t="s">
        <v>30</v>
      </c>
      <c r="F35" s="60" t="n">
        <v>2.8</v>
      </c>
      <c r="G35" s="58"/>
      <c r="H35" s="59" t="n">
        <f aca="false">F35*G35</f>
        <v>0</v>
      </c>
    </row>
    <row r="36" customFormat="false" ht="14.5" hidden="false" customHeight="false" outlineLevel="0" collapsed="false">
      <c r="A36" s="52" t="n">
        <v>28</v>
      </c>
      <c r="B36" s="52" t="s">
        <v>27</v>
      </c>
      <c r="C36" s="52" t="s">
        <v>91</v>
      </c>
      <c r="D36" s="72" t="s">
        <v>92</v>
      </c>
      <c r="E36" s="52" t="s">
        <v>35</v>
      </c>
      <c r="F36" s="60" t="n">
        <v>63.4</v>
      </c>
      <c r="G36" s="58"/>
      <c r="H36" s="59" t="n">
        <f aca="false">F36*G36</f>
        <v>0</v>
      </c>
    </row>
    <row r="37" customFormat="false" ht="17.25" hidden="false" customHeight="true" outlineLevel="0" collapsed="false">
      <c r="A37" s="52" t="n">
        <v>29</v>
      </c>
      <c r="B37" s="52" t="s">
        <v>27</v>
      </c>
      <c r="C37" s="52" t="s">
        <v>93</v>
      </c>
      <c r="D37" s="72" t="s">
        <v>94</v>
      </c>
      <c r="E37" s="52" t="s">
        <v>35</v>
      </c>
      <c r="F37" s="60" t="n">
        <v>34.3</v>
      </c>
      <c r="G37" s="58"/>
      <c r="H37" s="59" t="n">
        <f aca="false">F37*G37</f>
        <v>0</v>
      </c>
    </row>
    <row r="38" customFormat="false" ht="22" hidden="false" customHeight="true" outlineLevel="0" collapsed="false">
      <c r="A38" s="52" t="n">
        <v>30</v>
      </c>
      <c r="B38" s="52" t="s">
        <v>27</v>
      </c>
      <c r="C38" s="52" t="s">
        <v>95</v>
      </c>
      <c r="D38" s="72" t="s">
        <v>96</v>
      </c>
      <c r="E38" s="52" t="s">
        <v>63</v>
      </c>
      <c r="F38" s="60" t="n">
        <v>5.667</v>
      </c>
      <c r="G38" s="58"/>
      <c r="H38" s="59" t="n">
        <f aca="false">F38*G38</f>
        <v>0</v>
      </c>
    </row>
    <row r="39" customFormat="false" ht="18" hidden="false" customHeight="true" outlineLevel="0" collapsed="false">
      <c r="A39" s="52" t="n">
        <v>31</v>
      </c>
      <c r="B39" s="52" t="s">
        <v>27</v>
      </c>
      <c r="C39" s="52" t="s">
        <v>97</v>
      </c>
      <c r="D39" s="72" t="s">
        <v>98</v>
      </c>
      <c r="E39" s="52" t="s">
        <v>63</v>
      </c>
      <c r="F39" s="60" t="n">
        <v>5.667</v>
      </c>
      <c r="G39" s="58"/>
      <c r="H39" s="59" t="n">
        <f aca="false">F39*G39</f>
        <v>0</v>
      </c>
    </row>
    <row r="40" customFormat="false" ht="18" hidden="false" customHeight="true" outlineLevel="0" collapsed="false">
      <c r="A40" s="52" t="n">
        <v>32</v>
      </c>
      <c r="B40" s="52" t="s">
        <v>27</v>
      </c>
      <c r="C40" s="52" t="s">
        <v>99</v>
      </c>
      <c r="D40" s="72" t="s">
        <v>100</v>
      </c>
      <c r="E40" s="52" t="s">
        <v>63</v>
      </c>
      <c r="F40" s="60" t="n">
        <v>5.667</v>
      </c>
      <c r="G40" s="58"/>
      <c r="H40" s="59" t="n">
        <f aca="false">F40*G40</f>
        <v>0</v>
      </c>
    </row>
    <row r="41" customFormat="false" ht="15.75" hidden="false" customHeight="true" outlineLevel="0" collapsed="false">
      <c r="A41" s="52" t="n">
        <v>33</v>
      </c>
      <c r="B41" s="52" t="s">
        <v>27</v>
      </c>
      <c r="C41" s="52" t="s">
        <v>101</v>
      </c>
      <c r="D41" s="72" t="s">
        <v>102</v>
      </c>
      <c r="E41" s="52" t="s">
        <v>103</v>
      </c>
      <c r="F41" s="60" t="n">
        <v>1</v>
      </c>
      <c r="G41" s="58"/>
      <c r="H41" s="59" t="n">
        <f aca="false">F41*G41</f>
        <v>0</v>
      </c>
    </row>
    <row r="42" customFormat="false" ht="20.25" hidden="false" customHeight="true" outlineLevel="0" collapsed="false">
      <c r="A42" s="52" t="n">
        <v>34</v>
      </c>
      <c r="B42" s="52" t="s">
        <v>27</v>
      </c>
      <c r="C42" s="52" t="s">
        <v>104</v>
      </c>
      <c r="D42" s="72" t="s">
        <v>105</v>
      </c>
      <c r="E42" s="52" t="s">
        <v>63</v>
      </c>
      <c r="F42" s="60" t="n">
        <v>5.667</v>
      </c>
      <c r="G42" s="58"/>
      <c r="H42" s="59" t="n">
        <f aca="false">F42*G42</f>
        <v>0</v>
      </c>
    </row>
    <row r="43" customFormat="false" ht="18.75" hidden="false" customHeight="true" outlineLevel="0" collapsed="false">
      <c r="A43" s="52" t="n">
        <v>35</v>
      </c>
      <c r="B43" s="52" t="s">
        <v>27</v>
      </c>
      <c r="C43" s="52" t="s">
        <v>106</v>
      </c>
      <c r="D43" s="72" t="s">
        <v>107</v>
      </c>
      <c r="E43" s="52" t="s">
        <v>63</v>
      </c>
      <c r="F43" s="60" t="n">
        <v>5.667</v>
      </c>
      <c r="G43" s="58"/>
      <c r="H43" s="59" t="n">
        <f aca="false">F43*G43</f>
        <v>0</v>
      </c>
    </row>
    <row r="44" customFormat="false" ht="18.75" hidden="false" customHeight="true" outlineLevel="0" collapsed="false">
      <c r="A44" s="52" t="n">
        <v>36</v>
      </c>
      <c r="B44" s="52" t="s">
        <v>27</v>
      </c>
      <c r="C44" s="52" t="s">
        <v>108</v>
      </c>
      <c r="D44" s="72" t="s">
        <v>109</v>
      </c>
      <c r="E44" s="52" t="s">
        <v>63</v>
      </c>
      <c r="F44" s="60" t="n">
        <v>5.667</v>
      </c>
      <c r="G44" s="58"/>
      <c r="H44" s="59" t="n">
        <f aca="false">F44*G44</f>
        <v>0</v>
      </c>
    </row>
    <row r="45" customFormat="false" ht="22.5" hidden="false" customHeight="true" outlineLevel="0" collapsed="false">
      <c r="A45" s="52" t="n">
        <v>37</v>
      </c>
      <c r="B45" s="52" t="s">
        <v>27</v>
      </c>
      <c r="C45" s="52" t="n">
        <v>999281111</v>
      </c>
      <c r="D45" s="72" t="s">
        <v>110</v>
      </c>
      <c r="E45" s="52" t="s">
        <v>63</v>
      </c>
      <c r="F45" s="60" t="n">
        <v>11.81</v>
      </c>
      <c r="G45" s="58"/>
      <c r="H45" s="59" t="n">
        <f aca="false">F45*G45</f>
        <v>0</v>
      </c>
    </row>
    <row r="46" customFormat="false" ht="14.25" hidden="false" customHeight="true" outlineLevel="0" collapsed="false">
      <c r="A46" s="81"/>
      <c r="B46" s="82"/>
      <c r="C46" s="82"/>
      <c r="D46" s="83"/>
      <c r="E46" s="82"/>
      <c r="F46" s="84"/>
      <c r="G46" s="85"/>
      <c r="H46" s="86"/>
    </row>
    <row r="47" customFormat="false" ht="25.5" hidden="false" customHeight="true" outlineLevel="0" collapsed="false">
      <c r="A47" s="87"/>
      <c r="B47" s="88"/>
      <c r="C47" s="88"/>
      <c r="D47" s="89" t="str">
        <f aca="false">IF(OR(G40&lt;=0,G41&lt;=0,G42&lt;=0,G43&lt;=0,G45&lt;=0,G44&lt;=0,G44&lt;=0),"X","")</f>
        <v>X</v>
      </c>
      <c r="E47" s="90"/>
      <c r="F47" s="91" t="str">
        <f aca="false">IF(OR(G6&lt;=0,G7&lt;=0,G10&lt;=0,G11&lt;=0,G12&lt;=0,G13&lt;=0,G16&lt;=0,G19&lt;=0,G20&lt;=0,G21&lt;=0,G23&lt;=0,G24&lt;=0,G25&lt;=0,G26&lt;=0,G27&lt;=0,G29&lt;=0,G30&lt;=0,G31&lt;=0,G32&lt;=0,G33&lt;=0,G34&lt;=0,G35&lt;=0,G36&lt;=0,G37&lt;=0,G38&lt;=0,G39&lt;=0,D47="X"),"NIE SU NACENENÉ VŠETKY POLOŽKY!","")</f>
        <v>NIE SU NACENENÉ VŠETKY POLOŽKY!</v>
      </c>
      <c r="G47" s="91"/>
      <c r="H47" s="91"/>
    </row>
    <row r="48" customFormat="false" ht="22" hidden="false" customHeight="true" outlineLevel="0" collapsed="false">
      <c r="A48" s="87"/>
      <c r="B48" s="88"/>
      <c r="C48" s="88"/>
      <c r="D48" s="92" t="s">
        <v>111</v>
      </c>
      <c r="E48" s="93"/>
      <c r="F48" s="94"/>
      <c r="G48" s="95"/>
      <c r="H48" s="96" t="n">
        <f aca="false">H4</f>
        <v>0</v>
      </c>
    </row>
    <row r="49" customFormat="false" ht="15" hidden="false" customHeight="false" outlineLevel="0" collapsed="false">
      <c r="A49" s="97" t="s">
        <v>112</v>
      </c>
      <c r="B49" s="98"/>
      <c r="C49" s="98"/>
      <c r="D49" s="99"/>
      <c r="E49" s="100"/>
      <c r="F49" s="101"/>
      <c r="G49" s="99"/>
      <c r="H49" s="102"/>
    </row>
    <row r="50" customFormat="false" ht="14.5" hidden="false" customHeight="false" outlineLevel="0" collapsed="false">
      <c r="A50" s="103"/>
      <c r="B50" s="104"/>
      <c r="C50" s="104"/>
      <c r="D50" s="105"/>
      <c r="E50" s="105"/>
      <c r="F50" s="106"/>
      <c r="G50" s="105"/>
      <c r="H50" s="107"/>
    </row>
  </sheetData>
  <sheetProtection sheet="true" password="81ff"/>
  <mergeCells count="3">
    <mergeCell ref="B2:B3"/>
    <mergeCell ref="C2:C3"/>
    <mergeCell ref="F47:H47"/>
  </mergeCells>
  <conditionalFormatting sqref="F47:H47">
    <cfRule type="expression" priority="2" aboveAverage="0" equalAverage="0" bottom="0" percent="0" rank="0" text="" dxfId="0">
      <formula>$F$47="NIE SU NACENENÉ VŠETKY POLOŽKY!"</formula>
    </cfRule>
  </conditionalFormatting>
  <conditionalFormatting sqref="G6">
    <cfRule type="expression" priority="3" aboveAverage="0" equalAverage="0" bottom="0" percent="0" rank="0" text="" dxfId="1">
      <formula>$G$6&gt;0</formula>
    </cfRule>
  </conditionalFormatting>
  <conditionalFormatting sqref="G7">
    <cfRule type="expression" priority="4" aboveAverage="0" equalAverage="0" bottom="0" percent="0" rank="0" text="" dxfId="2">
      <formula>$G$7&gt;0</formula>
    </cfRule>
  </conditionalFormatting>
  <conditionalFormatting sqref="G10">
    <cfRule type="expression" priority="5" aboveAverage="0" equalAverage="0" bottom="0" percent="0" rank="0" text="" dxfId="3">
      <formula>$G$10&gt;0</formula>
    </cfRule>
  </conditionalFormatting>
  <conditionalFormatting sqref="G11">
    <cfRule type="expression" priority="6" aboveAverage="0" equalAverage="0" bottom="0" percent="0" rank="0" text="" dxfId="4">
      <formula>$G$11&gt;0</formula>
    </cfRule>
  </conditionalFormatting>
  <conditionalFormatting sqref="G12">
    <cfRule type="expression" priority="7" aboveAverage="0" equalAverage="0" bottom="0" percent="0" rank="0" text="" dxfId="5">
      <formula>$G$12&gt;0</formula>
    </cfRule>
  </conditionalFormatting>
  <conditionalFormatting sqref="G13">
    <cfRule type="expression" priority="8" aboveAverage="0" equalAverage="0" bottom="0" percent="0" rank="0" text="" dxfId="6">
      <formula>$G$13&gt;0</formula>
    </cfRule>
  </conditionalFormatting>
  <conditionalFormatting sqref="G19">
    <cfRule type="expression" priority="9" aboveAverage="0" equalAverage="0" bottom="0" percent="0" rank="0" text="" dxfId="7">
      <formula>$G$19&gt;0</formula>
    </cfRule>
  </conditionalFormatting>
  <conditionalFormatting sqref="G20">
    <cfRule type="expression" priority="10" aboveAverage="0" equalAverage="0" bottom="0" percent="0" rank="0" text="" dxfId="8">
      <formula>$G$20&gt;0</formula>
    </cfRule>
  </conditionalFormatting>
  <conditionalFormatting sqref="G21">
    <cfRule type="expression" priority="11" aboveAverage="0" equalAverage="0" bottom="0" percent="0" rank="0" text="" dxfId="9">
      <formula>$G$21&gt;0</formula>
    </cfRule>
  </conditionalFormatting>
  <conditionalFormatting sqref="G23">
    <cfRule type="expression" priority="12" aboveAverage="0" equalAverage="0" bottom="0" percent="0" rank="0" text="" dxfId="10">
      <formula>$G$23&gt;0</formula>
    </cfRule>
  </conditionalFormatting>
  <conditionalFormatting sqref="G24">
    <cfRule type="expression" priority="13" aboveAverage="0" equalAverage="0" bottom="0" percent="0" rank="0" text="" dxfId="11">
      <formula>$G$24&gt;0</formula>
    </cfRule>
  </conditionalFormatting>
  <conditionalFormatting sqref="G25">
    <cfRule type="expression" priority="14" aboveAverage="0" equalAverage="0" bottom="0" percent="0" rank="0" text="" dxfId="12">
      <formula>$G$25&gt;0</formula>
    </cfRule>
  </conditionalFormatting>
  <conditionalFormatting sqref="G26">
    <cfRule type="expression" priority="15" aboveAverage="0" equalAverage="0" bottom="0" percent="0" rank="0" text="" dxfId="13">
      <formula>$G$26&gt;0</formula>
    </cfRule>
  </conditionalFormatting>
  <conditionalFormatting sqref="G27">
    <cfRule type="expression" priority="16" aboveAverage="0" equalAverage="0" bottom="0" percent="0" rank="0" text="" dxfId="14">
      <formula>$G$27&gt;0</formula>
    </cfRule>
  </conditionalFormatting>
  <conditionalFormatting sqref="G29">
    <cfRule type="expression" priority="17" aboveAverage="0" equalAverage="0" bottom="0" percent="0" rank="0" text="" dxfId="15">
      <formula>$G$29&gt;0</formula>
    </cfRule>
  </conditionalFormatting>
  <conditionalFormatting sqref="G30">
    <cfRule type="expression" priority="18" aboveAverage="0" equalAverage="0" bottom="0" percent="0" rank="0" text="" dxfId="16">
      <formula>$G$30&gt;0</formula>
    </cfRule>
  </conditionalFormatting>
  <conditionalFormatting sqref="G31">
    <cfRule type="expression" priority="19" aboveAverage="0" equalAverage="0" bottom="0" percent="0" rank="0" text="" dxfId="17">
      <formula>$G$31&gt;0</formula>
    </cfRule>
  </conditionalFormatting>
  <conditionalFormatting sqref="G32">
    <cfRule type="expression" priority="20" aboveAverage="0" equalAverage="0" bottom="0" percent="0" rank="0" text="" dxfId="18">
      <formula>$G$32&gt;0</formula>
    </cfRule>
  </conditionalFormatting>
  <conditionalFormatting sqref="G33">
    <cfRule type="expression" priority="21" aboveAverage="0" equalAverage="0" bottom="0" percent="0" rank="0" text="" dxfId="19">
      <formula>$G$33&gt;0</formula>
    </cfRule>
  </conditionalFormatting>
  <conditionalFormatting sqref="G34">
    <cfRule type="expression" priority="22" aboveAverage="0" equalAverage="0" bottom="0" percent="0" rank="0" text="" dxfId="20">
      <formula>$G$34&gt;0</formula>
    </cfRule>
  </conditionalFormatting>
  <conditionalFormatting sqref="G35">
    <cfRule type="expression" priority="23" aboveAverage="0" equalAverage="0" bottom="0" percent="0" rank="0" text="" dxfId="21">
      <formula>$G$35&gt;0</formula>
    </cfRule>
  </conditionalFormatting>
  <conditionalFormatting sqref="G36">
    <cfRule type="expression" priority="24" aboveAverage="0" equalAverage="0" bottom="0" percent="0" rank="0" text="" dxfId="22">
      <formula>$G$36&gt;0</formula>
    </cfRule>
  </conditionalFormatting>
  <conditionalFormatting sqref="G37">
    <cfRule type="expression" priority="25" aboveAverage="0" equalAverage="0" bottom="0" percent="0" rank="0" text="" dxfId="23">
      <formula>$G$37&gt;0</formula>
    </cfRule>
  </conditionalFormatting>
  <conditionalFormatting sqref="G38">
    <cfRule type="expression" priority="26" aboveAverage="0" equalAverage="0" bottom="0" percent="0" rank="0" text="" dxfId="24">
      <formula>$G$38&gt;0</formula>
    </cfRule>
  </conditionalFormatting>
  <conditionalFormatting sqref="G39">
    <cfRule type="expression" priority="27" aboveAverage="0" equalAverage="0" bottom="0" percent="0" rank="0" text="" dxfId="25">
      <formula>$G$39&gt;0</formula>
    </cfRule>
  </conditionalFormatting>
  <conditionalFormatting sqref="G40">
    <cfRule type="expression" priority="28" aboveAverage="0" equalAverage="0" bottom="0" percent="0" rank="0" text="" dxfId="26">
      <formula>$G$40&gt;0</formula>
    </cfRule>
  </conditionalFormatting>
  <conditionalFormatting sqref="G41">
    <cfRule type="expression" priority="29" aboveAverage="0" equalAverage="0" bottom="0" percent="0" rank="0" text="" dxfId="27">
      <formula>$G$41&gt;0</formula>
    </cfRule>
  </conditionalFormatting>
  <conditionalFormatting sqref="G42">
    <cfRule type="expression" priority="30" aboveAverage="0" equalAverage="0" bottom="0" percent="0" rank="0" text="" dxfId="28">
      <formula>$G$42&gt;0</formula>
    </cfRule>
  </conditionalFormatting>
  <conditionalFormatting sqref="G43">
    <cfRule type="expression" priority="31" aboveAverage="0" equalAverage="0" bottom="0" percent="0" rank="0" text="" dxfId="29">
      <formula>$G$43&gt;0</formula>
    </cfRule>
  </conditionalFormatting>
  <conditionalFormatting sqref="G45">
    <cfRule type="expression" priority="32" aboveAverage="0" equalAverage="0" bottom="0" percent="0" rank="0" text="" dxfId="30">
      <formula>$G$45&gt;0</formula>
    </cfRule>
  </conditionalFormatting>
  <conditionalFormatting sqref="G8">
    <cfRule type="expression" priority="33" aboveAverage="0" equalAverage="0" bottom="0" percent="0" rank="0" text="" dxfId="31">
      <formula>$G$8&gt;0</formula>
    </cfRule>
  </conditionalFormatting>
  <conditionalFormatting sqref="G9">
    <cfRule type="expression" priority="34" aboveAverage="0" equalAverage="0" bottom="0" percent="0" rank="0" text="" dxfId="32">
      <formula>$G$9&gt;0</formula>
    </cfRule>
  </conditionalFormatting>
  <conditionalFormatting sqref="G16">
    <cfRule type="expression" priority="35" aboveAverage="0" equalAverage="0" bottom="0" percent="0" rank="0" text="" dxfId="33">
      <formula>$G$16&gt;0</formula>
    </cfRule>
  </conditionalFormatting>
  <conditionalFormatting sqref="G14">
    <cfRule type="expression" priority="36" aboveAverage="0" equalAverage="0" bottom="0" percent="0" rank="0" text="" dxfId="34">
      <formula>$G$14&gt;0</formula>
    </cfRule>
  </conditionalFormatting>
  <conditionalFormatting sqref="G15">
    <cfRule type="expression" priority="37" aboveAverage="0" equalAverage="0" bottom="0" percent="0" rank="0" text="" dxfId="35">
      <formula>$G$15&gt;0</formula>
    </cfRule>
  </conditionalFormatting>
  <conditionalFormatting sqref="G17">
    <cfRule type="expression" priority="38" aboveAverage="0" equalAverage="0" bottom="0" percent="0" rank="0" text="" dxfId="36">
      <formula>$G$17&gt;0</formula>
    </cfRule>
  </conditionalFormatting>
  <conditionalFormatting sqref="G44">
    <cfRule type="expression" priority="39" aboveAverage="0" equalAverage="0" bottom="0" percent="0" rank="0" text="" dxfId="37">
      <formula>$G$44&gt;0</formula>
    </cfRule>
  </conditionalFormatting>
  <printOptions headings="false" gridLines="false" gridLinesSet="true" horizontalCentered="true" verticalCentered="false"/>
  <pageMargins left="0.236111111111111" right="0.236111111111111" top="0.354166666666667" bottom="0.196527777777778" header="0.511805555555555" footer="0.511805555555555"/>
  <pageSetup paperSize="9" scale="9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33CCCC"/>
    <pageSetUpPr fitToPage="false"/>
  </sheetPr>
  <dimension ref="A1:H46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2" topLeftCell="A17" activePane="bottomLeft" state="frozen"/>
      <selection pane="topLeft" activeCell="A1" activeCellId="0" sqref="A1"/>
      <selection pane="bottomLeft" activeCell="K37" activeCellId="0" sqref="K37"/>
    </sheetView>
  </sheetViews>
  <sheetFormatPr defaultRowHeight="14.5"/>
  <cols>
    <col collapsed="false" hidden="false" max="1" min="1" style="26" width="4.81632653061225"/>
    <col collapsed="false" hidden="false" max="2" min="2" style="26" width="3.90816326530612"/>
    <col collapsed="false" hidden="false" max="3" min="3" style="26" width="9.35204081632653"/>
    <col collapsed="false" hidden="false" max="4" min="4" style="0" width="40.5"/>
    <col collapsed="false" hidden="false" max="5" min="5" style="108" width="6.9030612244898"/>
    <col collapsed="false" hidden="false" max="6" min="6" style="0" width="9.26020408163265"/>
    <col collapsed="false" hidden="false" max="7" min="7" style="0" width="9.71938775510204"/>
    <col collapsed="false" hidden="false" max="8" min="8" style="0" width="12.5255102040816"/>
  </cols>
  <sheetData>
    <row r="1" customFormat="false" ht="14.5" hidden="false" customHeight="true" outlineLevel="0" collapsed="false">
      <c r="A1" s="109" t="s">
        <v>113</v>
      </c>
      <c r="B1" s="109" t="s">
        <v>13</v>
      </c>
      <c r="C1" s="109" t="s">
        <v>14</v>
      </c>
      <c r="D1" s="109" t="s">
        <v>114</v>
      </c>
      <c r="E1" s="110" t="s">
        <v>115</v>
      </c>
      <c r="F1" s="109" t="s">
        <v>116</v>
      </c>
      <c r="G1" s="109" t="s">
        <v>117</v>
      </c>
      <c r="H1" s="109" t="s">
        <v>2</v>
      </c>
    </row>
    <row r="2" customFormat="false" ht="14.5" hidden="false" customHeight="false" outlineLevel="0" collapsed="false">
      <c r="A2" s="109"/>
      <c r="B2" s="109"/>
      <c r="C2" s="109"/>
      <c r="D2" s="109"/>
      <c r="E2" s="110"/>
      <c r="F2" s="109"/>
      <c r="G2" s="109"/>
      <c r="H2" s="109"/>
    </row>
    <row r="3" customFormat="false" ht="24" hidden="false" customHeight="true" outlineLevel="0" collapsed="false">
      <c r="A3" s="111"/>
      <c r="B3" s="112"/>
      <c r="C3" s="112"/>
      <c r="D3" s="113" t="s">
        <v>118</v>
      </c>
      <c r="E3" s="114"/>
      <c r="F3" s="115"/>
      <c r="G3" s="116"/>
      <c r="H3" s="117" t="n">
        <f aca="false">SUM(H5:H9)+SUM(H11:H20)+SUM(H22:H29)+SUM(H31:H32)+SUM(H34:H37)+SUM(H39:H40)+H42</f>
        <v>0</v>
      </c>
    </row>
    <row r="4" customFormat="false" ht="14.5" hidden="false" customHeight="false" outlineLevel="0" collapsed="false">
      <c r="A4" s="118"/>
      <c r="B4" s="119"/>
      <c r="C4" s="119"/>
      <c r="D4" s="120" t="s">
        <v>119</v>
      </c>
      <c r="E4" s="121"/>
      <c r="F4" s="122"/>
      <c r="G4" s="123"/>
      <c r="H4" s="124"/>
    </row>
    <row r="5" customFormat="false" ht="22.5" hidden="false" customHeight="true" outlineLevel="0" collapsed="false">
      <c r="A5" s="125" t="n">
        <v>38</v>
      </c>
      <c r="B5" s="125" t="s">
        <v>27</v>
      </c>
      <c r="C5" s="125" t="s">
        <v>120</v>
      </c>
      <c r="D5" s="126" t="s">
        <v>121</v>
      </c>
      <c r="E5" s="127" t="s">
        <v>46</v>
      </c>
      <c r="F5" s="128" t="n">
        <v>40</v>
      </c>
      <c r="G5" s="129"/>
      <c r="H5" s="130" t="n">
        <f aca="false">F5*G5</f>
        <v>0</v>
      </c>
    </row>
    <row r="6" customFormat="false" ht="21" hidden="false" customHeight="true" outlineLevel="0" collapsed="false">
      <c r="A6" s="125" t="n">
        <v>39</v>
      </c>
      <c r="B6" s="125" t="s">
        <v>27</v>
      </c>
      <c r="C6" s="125" t="s">
        <v>122</v>
      </c>
      <c r="D6" s="126" t="s">
        <v>123</v>
      </c>
      <c r="E6" s="127" t="s">
        <v>35</v>
      </c>
      <c r="F6" s="128" t="n">
        <v>101</v>
      </c>
      <c r="G6" s="129"/>
      <c r="H6" s="130" t="n">
        <f aca="false">F6*G6</f>
        <v>0</v>
      </c>
    </row>
    <row r="7" customFormat="false" ht="23.25" hidden="false" customHeight="true" outlineLevel="0" collapsed="false">
      <c r="A7" s="125" t="n">
        <v>40</v>
      </c>
      <c r="B7" s="125" t="s">
        <v>27</v>
      </c>
      <c r="C7" s="125" t="s">
        <v>124</v>
      </c>
      <c r="D7" s="126" t="s">
        <v>125</v>
      </c>
      <c r="E7" s="127" t="s">
        <v>67</v>
      </c>
      <c r="F7" s="128" t="n">
        <v>345</v>
      </c>
      <c r="G7" s="129"/>
      <c r="H7" s="130" t="n">
        <f aca="false">F7*G7</f>
        <v>0</v>
      </c>
    </row>
    <row r="8" customFormat="false" ht="23.15" hidden="false" customHeight="true" outlineLevel="0" collapsed="false">
      <c r="A8" s="125" t="n">
        <v>41</v>
      </c>
      <c r="B8" s="125" t="s">
        <v>36</v>
      </c>
      <c r="C8" s="125" t="s">
        <v>126</v>
      </c>
      <c r="D8" s="126" t="s">
        <v>127</v>
      </c>
      <c r="E8" s="127" t="s">
        <v>30</v>
      </c>
      <c r="F8" s="128" t="n">
        <v>4</v>
      </c>
      <c r="G8" s="129"/>
      <c r="H8" s="130" t="n">
        <f aca="false">F8*G8</f>
        <v>0</v>
      </c>
    </row>
    <row r="9" customFormat="false" ht="24" hidden="false" customHeight="true" outlineLevel="0" collapsed="false">
      <c r="A9" s="125" t="n">
        <v>42</v>
      </c>
      <c r="B9" s="125" t="s">
        <v>27</v>
      </c>
      <c r="C9" s="125" t="s">
        <v>128</v>
      </c>
      <c r="D9" s="131" t="s">
        <v>129</v>
      </c>
      <c r="E9" s="127" t="s">
        <v>130</v>
      </c>
      <c r="F9" s="132"/>
      <c r="G9" s="129"/>
      <c r="H9" s="130" t="n">
        <f aca="false">F9*G9</f>
        <v>0</v>
      </c>
    </row>
    <row r="10" customFormat="false" ht="14.5" hidden="false" customHeight="false" outlineLevel="0" collapsed="false">
      <c r="A10" s="118"/>
      <c r="B10" s="119"/>
      <c r="C10" s="119"/>
      <c r="D10" s="133" t="s">
        <v>131</v>
      </c>
      <c r="E10" s="121"/>
      <c r="F10" s="122"/>
      <c r="G10" s="134"/>
      <c r="H10" s="135"/>
    </row>
    <row r="11" customFormat="false" ht="35" hidden="false" customHeight="true" outlineLevel="0" collapsed="false">
      <c r="A11" s="125" t="n">
        <v>43</v>
      </c>
      <c r="B11" s="125" t="s">
        <v>27</v>
      </c>
      <c r="C11" s="125" t="s">
        <v>132</v>
      </c>
      <c r="D11" s="131" t="s">
        <v>133</v>
      </c>
      <c r="E11" s="127" t="s">
        <v>67</v>
      </c>
      <c r="F11" s="128" t="n">
        <v>10</v>
      </c>
      <c r="G11" s="129"/>
      <c r="H11" s="130" t="n">
        <f aca="false">F11*G11</f>
        <v>0</v>
      </c>
    </row>
    <row r="12" customFormat="false" ht="29" hidden="false" customHeight="true" outlineLevel="0" collapsed="false">
      <c r="A12" s="125" t="n">
        <v>44</v>
      </c>
      <c r="B12" s="125" t="s">
        <v>27</v>
      </c>
      <c r="C12" s="125" t="s">
        <v>134</v>
      </c>
      <c r="D12" s="131" t="s">
        <v>135</v>
      </c>
      <c r="E12" s="127" t="s">
        <v>67</v>
      </c>
      <c r="F12" s="128" t="n">
        <v>64.7</v>
      </c>
      <c r="G12" s="129"/>
      <c r="H12" s="130" t="n">
        <f aca="false">F12*G12</f>
        <v>0</v>
      </c>
    </row>
    <row r="13" customFormat="false" ht="19.5" hidden="false" customHeight="true" outlineLevel="0" collapsed="false">
      <c r="A13" s="125" t="n">
        <v>45</v>
      </c>
      <c r="B13" s="125" t="s">
        <v>27</v>
      </c>
      <c r="C13" s="125" t="s">
        <v>136</v>
      </c>
      <c r="D13" s="131" t="s">
        <v>137</v>
      </c>
      <c r="E13" s="127" t="s">
        <v>67</v>
      </c>
      <c r="F13" s="128" t="n">
        <v>61</v>
      </c>
      <c r="G13" s="129"/>
      <c r="H13" s="130" t="n">
        <f aca="false">F13*G13</f>
        <v>0</v>
      </c>
    </row>
    <row r="14" customFormat="false" ht="32" hidden="false" customHeight="true" outlineLevel="0" collapsed="false">
      <c r="A14" s="125" t="n">
        <v>46</v>
      </c>
      <c r="B14" s="125" t="s">
        <v>27</v>
      </c>
      <c r="C14" s="125" t="s">
        <v>138</v>
      </c>
      <c r="D14" s="131" t="s">
        <v>139</v>
      </c>
      <c r="E14" s="127" t="s">
        <v>67</v>
      </c>
      <c r="F14" s="128" t="n">
        <v>3.2</v>
      </c>
      <c r="G14" s="129"/>
      <c r="H14" s="130" t="n">
        <f aca="false">F14*G14</f>
        <v>0</v>
      </c>
    </row>
    <row r="15" customFormat="false" ht="25.5" hidden="false" customHeight="true" outlineLevel="0" collapsed="false">
      <c r="A15" s="125" t="n">
        <v>47</v>
      </c>
      <c r="B15" s="125" t="s">
        <v>27</v>
      </c>
      <c r="C15" s="125" t="s">
        <v>140</v>
      </c>
      <c r="D15" s="131" t="s">
        <v>141</v>
      </c>
      <c r="E15" s="127" t="s">
        <v>67</v>
      </c>
      <c r="F15" s="128" t="n">
        <v>64.7</v>
      </c>
      <c r="G15" s="129"/>
      <c r="H15" s="130" t="n">
        <f aca="false">F15*G15</f>
        <v>0</v>
      </c>
    </row>
    <row r="16" customFormat="false" ht="28" hidden="false" customHeight="true" outlineLevel="0" collapsed="false">
      <c r="A16" s="125" t="n">
        <v>48</v>
      </c>
      <c r="B16" s="125" t="s">
        <v>27</v>
      </c>
      <c r="C16" s="125" t="s">
        <v>142</v>
      </c>
      <c r="D16" s="131" t="s">
        <v>143</v>
      </c>
      <c r="E16" s="127" t="s">
        <v>67</v>
      </c>
      <c r="F16" s="128" t="n">
        <v>64.7</v>
      </c>
      <c r="G16" s="129"/>
      <c r="H16" s="130" t="n">
        <f aca="false">F16*G16</f>
        <v>0</v>
      </c>
    </row>
    <row r="17" customFormat="false" ht="25" hidden="false" customHeight="true" outlineLevel="0" collapsed="false">
      <c r="A17" s="125" t="n">
        <v>49</v>
      </c>
      <c r="B17" s="125" t="s">
        <v>27</v>
      </c>
      <c r="C17" s="125" t="s">
        <v>144</v>
      </c>
      <c r="D17" s="131" t="s">
        <v>145</v>
      </c>
      <c r="E17" s="127" t="s">
        <v>67</v>
      </c>
      <c r="F17" s="128" t="n">
        <v>49.3</v>
      </c>
      <c r="G17" s="129"/>
      <c r="H17" s="130" t="n">
        <f aca="false">F17*G17</f>
        <v>0</v>
      </c>
    </row>
    <row r="18" customFormat="false" ht="24.5" hidden="false" customHeight="true" outlineLevel="0" collapsed="false">
      <c r="A18" s="125" t="n">
        <v>50</v>
      </c>
      <c r="B18" s="125" t="s">
        <v>27</v>
      </c>
      <c r="C18" s="125" t="s">
        <v>146</v>
      </c>
      <c r="D18" s="131" t="s">
        <v>147</v>
      </c>
      <c r="E18" s="127" t="s">
        <v>67</v>
      </c>
      <c r="F18" s="128" t="n">
        <v>2.5</v>
      </c>
      <c r="G18" s="129"/>
      <c r="H18" s="130" t="n">
        <f aca="false">F18*G18</f>
        <v>0</v>
      </c>
    </row>
    <row r="19" customFormat="false" ht="23.5" hidden="false" customHeight="true" outlineLevel="0" collapsed="false">
      <c r="A19" s="125" t="n">
        <v>51</v>
      </c>
      <c r="B19" s="125" t="s">
        <v>27</v>
      </c>
      <c r="C19" s="125" t="s">
        <v>148</v>
      </c>
      <c r="D19" s="131" t="s">
        <v>149</v>
      </c>
      <c r="E19" s="127" t="s">
        <v>67</v>
      </c>
      <c r="F19" s="128" t="n">
        <v>49.3</v>
      </c>
      <c r="G19" s="129"/>
      <c r="H19" s="130" t="n">
        <f aca="false">F19*G19</f>
        <v>0</v>
      </c>
    </row>
    <row r="20" customFormat="false" ht="24" hidden="false" customHeight="true" outlineLevel="0" collapsed="false">
      <c r="A20" s="125" t="n">
        <v>52</v>
      </c>
      <c r="B20" s="125" t="s">
        <v>27</v>
      </c>
      <c r="C20" s="125" t="s">
        <v>150</v>
      </c>
      <c r="D20" s="131" t="s">
        <v>151</v>
      </c>
      <c r="E20" s="127" t="s">
        <v>130</v>
      </c>
      <c r="F20" s="132"/>
      <c r="G20" s="129"/>
      <c r="H20" s="130" t="n">
        <f aca="false">F20*G20</f>
        <v>0</v>
      </c>
    </row>
    <row r="21" customFormat="false" ht="19" hidden="false" customHeight="true" outlineLevel="0" collapsed="false">
      <c r="A21" s="118"/>
      <c r="B21" s="119"/>
      <c r="C21" s="119"/>
      <c r="D21" s="120" t="s">
        <v>152</v>
      </c>
      <c r="E21" s="121"/>
      <c r="F21" s="122"/>
      <c r="G21" s="134"/>
      <c r="H21" s="136"/>
    </row>
    <row r="22" customFormat="false" ht="25" hidden="false" customHeight="true" outlineLevel="0" collapsed="false">
      <c r="A22" s="125" t="n">
        <v>53</v>
      </c>
      <c r="B22" s="125" t="s">
        <v>27</v>
      </c>
      <c r="C22" s="125" t="s">
        <v>153</v>
      </c>
      <c r="D22" s="131" t="s">
        <v>154</v>
      </c>
      <c r="E22" s="127" t="s">
        <v>35</v>
      </c>
      <c r="F22" s="128" t="n">
        <v>343.2</v>
      </c>
      <c r="G22" s="129"/>
      <c r="H22" s="130" t="n">
        <f aca="false">F22*G22</f>
        <v>0</v>
      </c>
    </row>
    <row r="23" customFormat="false" ht="23.5" hidden="false" customHeight="true" outlineLevel="0" collapsed="false">
      <c r="A23" s="125" t="n">
        <v>54</v>
      </c>
      <c r="B23" s="125" t="s">
        <v>27</v>
      </c>
      <c r="C23" s="125" t="s">
        <v>155</v>
      </c>
      <c r="D23" s="131" t="s">
        <v>156</v>
      </c>
      <c r="E23" s="127" t="s">
        <v>35</v>
      </c>
      <c r="F23" s="128" t="n">
        <v>343.2</v>
      </c>
      <c r="G23" s="129"/>
      <c r="H23" s="130" t="n">
        <f aca="false">F23*G23</f>
        <v>0</v>
      </c>
    </row>
    <row r="24" customFormat="false" ht="25.5" hidden="false" customHeight="true" outlineLevel="0" collapsed="false">
      <c r="A24" s="125" t="n">
        <v>55</v>
      </c>
      <c r="B24" s="125" t="s">
        <v>27</v>
      </c>
      <c r="C24" s="125" t="s">
        <v>157</v>
      </c>
      <c r="D24" s="131" t="s">
        <v>158</v>
      </c>
      <c r="E24" s="127" t="s">
        <v>67</v>
      </c>
      <c r="F24" s="128" t="n">
        <v>61</v>
      </c>
      <c r="G24" s="129"/>
      <c r="H24" s="130" t="n">
        <f aca="false">F24*G24</f>
        <v>0</v>
      </c>
    </row>
    <row r="25" customFormat="false" ht="18" hidden="false" customHeight="true" outlineLevel="0" collapsed="false">
      <c r="A25" s="125" t="n">
        <v>56</v>
      </c>
      <c r="B25" s="125" t="s">
        <v>27</v>
      </c>
      <c r="C25" s="125" t="s">
        <v>159</v>
      </c>
      <c r="D25" s="131" t="s">
        <v>160</v>
      </c>
      <c r="E25" s="127" t="s">
        <v>46</v>
      </c>
      <c r="F25" s="128" t="n">
        <v>72</v>
      </c>
      <c r="G25" s="129"/>
      <c r="H25" s="130" t="n">
        <f aca="false">F25*G25</f>
        <v>0</v>
      </c>
    </row>
    <row r="26" customFormat="false" ht="24" hidden="false" customHeight="true" outlineLevel="0" collapsed="false">
      <c r="A26" s="125" t="n">
        <v>57</v>
      </c>
      <c r="B26" s="125" t="s">
        <v>27</v>
      </c>
      <c r="C26" s="125" t="s">
        <v>161</v>
      </c>
      <c r="D26" s="131" t="s">
        <v>162</v>
      </c>
      <c r="E26" s="127" t="s">
        <v>46</v>
      </c>
      <c r="F26" s="128" t="n">
        <v>2</v>
      </c>
      <c r="G26" s="129"/>
      <c r="H26" s="130" t="n">
        <f aca="false">F26*G26</f>
        <v>0</v>
      </c>
    </row>
    <row r="27" customFormat="false" ht="19" hidden="false" customHeight="true" outlineLevel="0" collapsed="false">
      <c r="A27" s="125" t="n">
        <v>58</v>
      </c>
      <c r="B27" s="125" t="s">
        <v>27</v>
      </c>
      <c r="C27" s="125" t="s">
        <v>163</v>
      </c>
      <c r="D27" s="131" t="s">
        <v>164</v>
      </c>
      <c r="E27" s="127" t="s">
        <v>46</v>
      </c>
      <c r="F27" s="128" t="n">
        <v>1</v>
      </c>
      <c r="G27" s="129"/>
      <c r="H27" s="130" t="n">
        <f aca="false">F27*G27</f>
        <v>0</v>
      </c>
    </row>
    <row r="28" customFormat="false" ht="24" hidden="false" customHeight="true" outlineLevel="0" collapsed="false">
      <c r="A28" s="125" t="n">
        <v>59</v>
      </c>
      <c r="B28" s="125" t="s">
        <v>27</v>
      </c>
      <c r="C28" s="125" t="s">
        <v>165</v>
      </c>
      <c r="D28" s="131" t="s">
        <v>166</v>
      </c>
      <c r="E28" s="127" t="s">
        <v>35</v>
      </c>
      <c r="F28" s="128" t="n">
        <v>343.2</v>
      </c>
      <c r="G28" s="129"/>
      <c r="H28" s="130" t="n">
        <f aca="false">F28*G28</f>
        <v>0</v>
      </c>
    </row>
    <row r="29" customFormat="false" ht="17.15" hidden="false" customHeight="true" outlineLevel="0" collapsed="false">
      <c r="A29" s="125" t="n">
        <v>60</v>
      </c>
      <c r="B29" s="125" t="s">
        <v>27</v>
      </c>
      <c r="C29" s="125" t="s">
        <v>167</v>
      </c>
      <c r="D29" s="131" t="s">
        <v>168</v>
      </c>
      <c r="E29" s="127" t="s">
        <v>130</v>
      </c>
      <c r="F29" s="132"/>
      <c r="G29" s="129"/>
      <c r="H29" s="130" t="n">
        <f aca="false">F29*G29</f>
        <v>0</v>
      </c>
    </row>
    <row r="30" customFormat="false" ht="20.5" hidden="false" customHeight="true" outlineLevel="0" collapsed="false">
      <c r="A30" s="137"/>
      <c r="B30" s="138"/>
      <c r="C30" s="138"/>
      <c r="D30" s="139" t="s">
        <v>169</v>
      </c>
      <c r="E30" s="140"/>
      <c r="F30" s="141"/>
      <c r="G30" s="142"/>
      <c r="H30" s="143"/>
    </row>
    <row r="31" customFormat="false" ht="45.5" hidden="false" customHeight="true" outlineLevel="0" collapsed="false">
      <c r="A31" s="125" t="n">
        <v>61</v>
      </c>
      <c r="B31" s="125" t="s">
        <v>27</v>
      </c>
      <c r="C31" s="125" t="s">
        <v>170</v>
      </c>
      <c r="D31" s="131" t="s">
        <v>171</v>
      </c>
      <c r="E31" s="144" t="s">
        <v>35</v>
      </c>
      <c r="F31" s="145" t="n">
        <v>43</v>
      </c>
      <c r="G31" s="146"/>
      <c r="H31" s="147" t="n">
        <f aca="false">F31*G31</f>
        <v>0</v>
      </c>
    </row>
    <row r="32" customFormat="false" ht="26.25" hidden="false" customHeight="true" outlineLevel="0" collapsed="false">
      <c r="A32" s="125" t="n">
        <v>62</v>
      </c>
      <c r="B32" s="125" t="s">
        <v>27</v>
      </c>
      <c r="C32" s="125" t="s">
        <v>172</v>
      </c>
      <c r="D32" s="131" t="s">
        <v>173</v>
      </c>
      <c r="E32" s="144" t="s">
        <v>130</v>
      </c>
      <c r="F32" s="148"/>
      <c r="G32" s="146"/>
      <c r="H32" s="147" t="n">
        <f aca="false">F32*G32</f>
        <v>0</v>
      </c>
    </row>
    <row r="33" customFormat="false" ht="16.5" hidden="false" customHeight="true" outlineLevel="0" collapsed="false">
      <c r="A33" s="137"/>
      <c r="B33" s="138"/>
      <c r="C33" s="138"/>
      <c r="D33" s="139" t="s">
        <v>174</v>
      </c>
      <c r="E33" s="140"/>
      <c r="F33" s="141"/>
      <c r="G33" s="142"/>
      <c r="H33" s="143"/>
    </row>
    <row r="34" customFormat="false" ht="17.15" hidden="false" customHeight="true" outlineLevel="0" collapsed="false">
      <c r="A34" s="125" t="n">
        <v>63</v>
      </c>
      <c r="B34" s="125" t="s">
        <v>27</v>
      </c>
      <c r="C34" s="125" t="s">
        <v>175</v>
      </c>
      <c r="D34" s="131" t="s">
        <v>176</v>
      </c>
      <c r="E34" s="127" t="s">
        <v>35</v>
      </c>
      <c r="F34" s="128" t="n">
        <v>5.4</v>
      </c>
      <c r="G34" s="129"/>
      <c r="H34" s="130" t="n">
        <f aca="false">F34*G34</f>
        <v>0</v>
      </c>
    </row>
    <row r="35" customFormat="false" ht="17.5" hidden="false" customHeight="true" outlineLevel="0" collapsed="false">
      <c r="A35" s="125" t="n">
        <v>64</v>
      </c>
      <c r="B35" s="125" t="s">
        <v>27</v>
      </c>
      <c r="C35" s="125" t="s">
        <v>177</v>
      </c>
      <c r="D35" s="131" t="s">
        <v>178</v>
      </c>
      <c r="E35" s="127" t="s">
        <v>103</v>
      </c>
      <c r="F35" s="128" t="n">
        <v>2</v>
      </c>
      <c r="G35" s="129"/>
      <c r="H35" s="130" t="n">
        <f aca="false">F35*G35</f>
        <v>0</v>
      </c>
    </row>
    <row r="36" customFormat="false" ht="16.5" hidden="false" customHeight="true" outlineLevel="0" collapsed="false">
      <c r="A36" s="125" t="n">
        <v>65</v>
      </c>
      <c r="B36" s="125" t="s">
        <v>27</v>
      </c>
      <c r="C36" s="125" t="s">
        <v>179</v>
      </c>
      <c r="D36" s="131" t="s">
        <v>180</v>
      </c>
      <c r="E36" s="127" t="s">
        <v>35</v>
      </c>
      <c r="F36" s="128" t="n">
        <v>35.8</v>
      </c>
      <c r="G36" s="129"/>
      <c r="H36" s="130" t="n">
        <f aca="false">F36*G36</f>
        <v>0</v>
      </c>
    </row>
    <row r="37" customFormat="false" ht="24.5" hidden="false" customHeight="true" outlineLevel="0" collapsed="false">
      <c r="A37" s="125" t="n">
        <v>66</v>
      </c>
      <c r="B37" s="125" t="s">
        <v>27</v>
      </c>
      <c r="C37" s="125" t="s">
        <v>181</v>
      </c>
      <c r="D37" s="131" t="s">
        <v>182</v>
      </c>
      <c r="E37" s="127" t="s">
        <v>130</v>
      </c>
      <c r="F37" s="132"/>
      <c r="G37" s="129"/>
      <c r="H37" s="130" t="n">
        <f aca="false">F37*G37</f>
        <v>0</v>
      </c>
    </row>
    <row r="38" customFormat="false" ht="17" hidden="false" customHeight="true" outlineLevel="0" collapsed="false">
      <c r="A38" s="137"/>
      <c r="B38" s="138"/>
      <c r="C38" s="138"/>
      <c r="D38" s="139" t="s">
        <v>183</v>
      </c>
      <c r="E38" s="140"/>
      <c r="F38" s="141"/>
      <c r="G38" s="142"/>
      <c r="H38" s="143"/>
    </row>
    <row r="39" customFormat="false" ht="17.15" hidden="false" customHeight="true" outlineLevel="0" collapsed="false">
      <c r="A39" s="125" t="n">
        <v>67</v>
      </c>
      <c r="B39" s="125" t="s">
        <v>27</v>
      </c>
      <c r="C39" s="125" t="s">
        <v>184</v>
      </c>
      <c r="D39" s="131" t="s">
        <v>185</v>
      </c>
      <c r="E39" s="127" t="s">
        <v>103</v>
      </c>
      <c r="F39" s="128" t="n">
        <v>1</v>
      </c>
      <c r="G39" s="129"/>
      <c r="H39" s="130" t="n">
        <f aca="false">F39*G39</f>
        <v>0</v>
      </c>
    </row>
    <row r="40" customFormat="false" ht="19" hidden="false" customHeight="true" outlineLevel="0" collapsed="false">
      <c r="A40" s="125" t="n">
        <v>68</v>
      </c>
      <c r="B40" s="125" t="s">
        <v>27</v>
      </c>
      <c r="C40" s="125" t="s">
        <v>186</v>
      </c>
      <c r="D40" s="131" t="s">
        <v>187</v>
      </c>
      <c r="E40" s="127" t="s">
        <v>103</v>
      </c>
      <c r="F40" s="128" t="n">
        <v>1</v>
      </c>
      <c r="G40" s="129"/>
      <c r="H40" s="130" t="n">
        <f aca="false">F40*G40</f>
        <v>0</v>
      </c>
    </row>
    <row r="41" customFormat="false" ht="19" hidden="false" customHeight="true" outlineLevel="0" collapsed="false">
      <c r="A41" s="137"/>
      <c r="B41" s="138"/>
      <c r="C41" s="138"/>
      <c r="D41" s="139" t="s">
        <v>188</v>
      </c>
      <c r="E41" s="140"/>
      <c r="F41" s="141"/>
      <c r="G41" s="142"/>
      <c r="H41" s="143"/>
    </row>
    <row r="42" customFormat="false" ht="26.5" hidden="false" customHeight="true" outlineLevel="0" collapsed="false">
      <c r="A42" s="125" t="n">
        <v>69</v>
      </c>
      <c r="B42" s="125" t="s">
        <v>27</v>
      </c>
      <c r="C42" s="125" t="s">
        <v>189</v>
      </c>
      <c r="D42" s="131" t="s">
        <v>190</v>
      </c>
      <c r="E42" s="127" t="s">
        <v>35</v>
      </c>
      <c r="F42" s="128" t="n">
        <v>129</v>
      </c>
      <c r="G42" s="129"/>
      <c r="H42" s="130" t="n">
        <f aca="false">F42*G42</f>
        <v>0</v>
      </c>
    </row>
    <row r="43" customFormat="false" ht="27" hidden="false" customHeight="true" outlineLevel="0" collapsed="false">
      <c r="A43" s="149"/>
      <c r="B43" s="150"/>
      <c r="C43" s="150"/>
      <c r="D43" s="151" t="str">
        <f aca="false">IF(OR(G36&lt;=0,G37&lt;=0,G39&lt;=0,G40&lt;=0,G42&lt;=0,F9&lt;=0,F20&lt;=0,F29&lt;0,F32&lt;=0,F37&lt;0),"X","")</f>
        <v>X</v>
      </c>
      <c r="E43" s="152"/>
      <c r="F43" s="153" t="str">
        <f aca="false">IF(OR(G5&lt;=0,G6&lt;=0,G7&lt;=0,G8&lt;=0,G9&lt;=0,G11&lt;=0,G12&lt;=0,G13&lt;=0,G14&lt;=0,G15&lt;=0,G16&lt;=0,G17&lt;=0,G18&lt;=0,G20&lt;=0,G22&lt;=0,G23&lt;=0,G24&lt;=0,G25&lt;=0,G26&lt;=0,G27&lt;=0,G28&lt;=0,G29&lt;=0,G31&lt;=0,G32&lt;=0,G34&lt;=0,G35&lt;=0,D43="X"),"NIE SU NACENENÉ VŠETKY POLOŽKY!","")</f>
        <v>NIE SU NACENENÉ VŠETKY POLOŽKY!</v>
      </c>
      <c r="G43" s="153"/>
      <c r="H43" s="153"/>
    </row>
    <row r="44" customFormat="false" ht="23.5" hidden="false" customHeight="true" outlineLevel="0" collapsed="false">
      <c r="A44" s="154"/>
      <c r="B44" s="155"/>
      <c r="C44" s="155"/>
      <c r="D44" s="92" t="s">
        <v>111</v>
      </c>
      <c r="E44" s="156"/>
      <c r="F44" s="157"/>
      <c r="G44" s="158"/>
      <c r="H44" s="96" t="n">
        <f aca="false">H3</f>
        <v>0</v>
      </c>
    </row>
    <row r="45" customFormat="false" ht="8.25" hidden="false" customHeight="true" outlineLevel="0" collapsed="false">
      <c r="A45" s="159"/>
      <c r="B45" s="160"/>
      <c r="C45" s="160"/>
      <c r="D45" s="7"/>
      <c r="E45" s="161"/>
      <c r="F45" s="7"/>
      <c r="G45" s="7"/>
      <c r="H45" s="8"/>
    </row>
    <row r="46" customFormat="false" ht="18" hidden="false" customHeight="true" outlineLevel="0" collapsed="false">
      <c r="A46" s="162" t="s">
        <v>112</v>
      </c>
      <c r="B46" s="163"/>
      <c r="C46" s="163"/>
      <c r="D46" s="164"/>
      <c r="E46" s="165"/>
      <c r="F46" s="166"/>
      <c r="G46" s="164"/>
      <c r="H46" s="167"/>
    </row>
  </sheetData>
  <sheetProtection sheet="true" password="81ff"/>
  <mergeCells count="9">
    <mergeCell ref="A1:A2"/>
    <mergeCell ref="B1:B2"/>
    <mergeCell ref="C1:C2"/>
    <mergeCell ref="D1:D2"/>
    <mergeCell ref="E1:E2"/>
    <mergeCell ref="F1:F2"/>
    <mergeCell ref="G1:G2"/>
    <mergeCell ref="H1:H2"/>
    <mergeCell ref="F43:H43"/>
  </mergeCells>
  <conditionalFormatting sqref="G5">
    <cfRule type="expression" priority="2" aboveAverage="0" equalAverage="0" bottom="0" percent="0" rank="0" text="" dxfId="0">
      <formula>$G$5&gt;0</formula>
    </cfRule>
  </conditionalFormatting>
  <conditionalFormatting sqref="G8">
    <cfRule type="expression" priority="3" aboveAverage="0" equalAverage="0" bottom="0" percent="0" rank="0" text="" dxfId="1">
      <formula>$G$8&gt;0</formula>
    </cfRule>
  </conditionalFormatting>
  <conditionalFormatting sqref="G9">
    <cfRule type="expression" priority="4" aboveAverage="0" equalAverage="0" bottom="0" percent="0" rank="0" text="" dxfId="2">
      <formula>$G$9&gt;0</formula>
    </cfRule>
  </conditionalFormatting>
  <conditionalFormatting sqref="G11">
    <cfRule type="expression" priority="5" aboveAverage="0" equalAverage="0" bottom="0" percent="0" rank="0" text="" dxfId="3">
      <formula>$G$11&gt;0</formula>
    </cfRule>
  </conditionalFormatting>
  <conditionalFormatting sqref="G12">
    <cfRule type="expression" priority="6" aboveAverage="0" equalAverage="0" bottom="0" percent="0" rank="0" text="" dxfId="4">
      <formula>$G$12&gt;0</formula>
    </cfRule>
  </conditionalFormatting>
  <conditionalFormatting sqref="G13">
    <cfRule type="expression" priority="7" aboveAverage="0" equalAverage="0" bottom="0" percent="0" rank="0" text="" dxfId="5">
      <formula>$G$13&gt;0</formula>
    </cfRule>
  </conditionalFormatting>
  <conditionalFormatting sqref="G14">
    <cfRule type="expression" priority="8" aboveAverage="0" equalAverage="0" bottom="0" percent="0" rank="0" text="" dxfId="6">
      <formula>$G$14&gt;0</formula>
    </cfRule>
  </conditionalFormatting>
  <conditionalFormatting sqref="G15">
    <cfRule type="expression" priority="9" aboveAverage="0" equalAverage="0" bottom="0" percent="0" rank="0" text="" dxfId="7">
      <formula>$G$15&gt;0</formula>
    </cfRule>
  </conditionalFormatting>
  <conditionalFormatting sqref="G18">
    <cfRule type="expression" priority="10" aboveAverage="0" equalAverage="0" bottom="0" percent="0" rank="0" text="" dxfId="8">
      <formula>$G$18&gt;0</formula>
    </cfRule>
  </conditionalFormatting>
  <conditionalFormatting sqref="G20">
    <cfRule type="expression" priority="11" aboveAverage="0" equalAverage="0" bottom="0" percent="0" rank="0" text="" dxfId="9">
      <formula>$G$20&gt;0</formula>
    </cfRule>
  </conditionalFormatting>
  <conditionalFormatting sqref="G22">
    <cfRule type="expression" priority="12" aboveAverage="0" equalAverage="0" bottom="0" percent="0" rank="0" text="" dxfId="10">
      <formula>$G$22&gt;0</formula>
    </cfRule>
  </conditionalFormatting>
  <conditionalFormatting sqref="G23">
    <cfRule type="expression" priority="13" aboveAverage="0" equalAverage="0" bottom="0" percent="0" rank="0" text="" dxfId="11">
      <formula>$G$23&gt;0</formula>
    </cfRule>
  </conditionalFormatting>
  <conditionalFormatting sqref="G24">
    <cfRule type="expression" priority="14" aboveAverage="0" equalAverage="0" bottom="0" percent="0" rank="0" text="" dxfId="12">
      <formula>$G$24&gt;0</formula>
    </cfRule>
  </conditionalFormatting>
  <conditionalFormatting sqref="G25">
    <cfRule type="expression" priority="15" aboveAverage="0" equalAverage="0" bottom="0" percent="0" rank="0" text="" dxfId="13">
      <formula>$G$25&gt;0</formula>
    </cfRule>
  </conditionalFormatting>
  <conditionalFormatting sqref="G26">
    <cfRule type="expression" priority="16" aboveAverage="0" equalAverage="0" bottom="0" percent="0" rank="0" text="" dxfId="14">
      <formula>$G$26&gt;0</formula>
    </cfRule>
  </conditionalFormatting>
  <conditionalFormatting sqref="G27">
    <cfRule type="expression" priority="17" aboveAverage="0" equalAverage="0" bottom="0" percent="0" rank="0" text="" dxfId="15">
      <formula>$G$27&gt;0</formula>
    </cfRule>
  </conditionalFormatting>
  <conditionalFormatting sqref="G29">
    <cfRule type="expression" priority="18" aboveAverage="0" equalAverage="0" bottom="0" percent="0" rank="0" text="" dxfId="16">
      <formula>$G$29&gt;0</formula>
    </cfRule>
  </conditionalFormatting>
  <conditionalFormatting sqref="F43:H43">
    <cfRule type="expression" priority="19" aboveAverage="0" equalAverage="0" bottom="0" percent="0" rank="0" text="" dxfId="17">
      <formula>$F$43="NIE SU NACENENÉ VŠETKY POLOŽKY!"</formula>
    </cfRule>
  </conditionalFormatting>
  <conditionalFormatting sqref="G6">
    <cfRule type="expression" priority="20" aboveAverage="0" equalAverage="0" bottom="0" percent="0" rank="0" text="" dxfId="18">
      <formula>$G$6&gt;0</formula>
    </cfRule>
  </conditionalFormatting>
  <conditionalFormatting sqref="G7">
    <cfRule type="expression" priority="21" aboveAverage="0" equalAverage="0" bottom="0" percent="0" rank="0" text="" dxfId="19">
      <formula>$G$7&gt;0</formula>
    </cfRule>
  </conditionalFormatting>
  <conditionalFormatting sqref="G16">
    <cfRule type="expression" priority="22" aboveAverage="0" equalAverage="0" bottom="0" percent="0" rank="0" text="" dxfId="20">
      <formula>$G$16&gt;0</formula>
    </cfRule>
  </conditionalFormatting>
  <conditionalFormatting sqref="G17">
    <cfRule type="expression" priority="23" aboveAverage="0" equalAverage="0" bottom="0" percent="0" rank="0" text="" dxfId="21">
      <formula>$G$17&gt;0</formula>
    </cfRule>
  </conditionalFormatting>
  <conditionalFormatting sqref="G28">
    <cfRule type="expression" priority="24" aboveAverage="0" equalAverage="0" bottom="0" percent="0" rank="0" text="" dxfId="22">
      <formula>$G$28&gt;0</formula>
    </cfRule>
  </conditionalFormatting>
  <conditionalFormatting sqref="G31">
    <cfRule type="expression" priority="25" aboveAverage="0" equalAverage="0" bottom="0" percent="0" rank="0" text="" dxfId="23">
      <formula>$G$31&gt;0</formula>
    </cfRule>
  </conditionalFormatting>
  <conditionalFormatting sqref="G32">
    <cfRule type="expression" priority="26" aboveAverage="0" equalAverage="0" bottom="0" percent="0" rank="0" text="" dxfId="24">
      <formula>$G$32&gt;0</formula>
    </cfRule>
  </conditionalFormatting>
  <conditionalFormatting sqref="G34">
    <cfRule type="expression" priority="27" aboveAverage="0" equalAverage="0" bottom="0" percent="0" rank="0" text="" dxfId="25">
      <formula>$G$34&gt;0</formula>
    </cfRule>
  </conditionalFormatting>
  <conditionalFormatting sqref="G35">
    <cfRule type="expression" priority="28" aboveAverage="0" equalAverage="0" bottom="0" percent="0" rank="0" text="" dxfId="26">
      <formula>$G$35&gt;0</formula>
    </cfRule>
  </conditionalFormatting>
  <conditionalFormatting sqref="G36">
    <cfRule type="expression" priority="29" aboveAverage="0" equalAverage="0" bottom="0" percent="0" rank="0" text="" dxfId="27">
      <formula>$G$36&gt;0</formula>
    </cfRule>
  </conditionalFormatting>
  <conditionalFormatting sqref="G37">
    <cfRule type="expression" priority="30" aboveAverage="0" equalAverage="0" bottom="0" percent="0" rank="0" text="" dxfId="28">
      <formula>$G$37&gt;0</formula>
    </cfRule>
  </conditionalFormatting>
  <conditionalFormatting sqref="G39">
    <cfRule type="expression" priority="31" aboveAverage="0" equalAverage="0" bottom="0" percent="0" rank="0" text="" dxfId="29">
      <formula>$G$39&gt;0</formula>
    </cfRule>
  </conditionalFormatting>
  <conditionalFormatting sqref="G40">
    <cfRule type="expression" priority="32" aboveAverage="0" equalAverage="0" bottom="0" percent="0" rank="0" text="" dxfId="30">
      <formula>$G$40&gt;0</formula>
    </cfRule>
  </conditionalFormatting>
  <conditionalFormatting sqref="G42">
    <cfRule type="expression" priority="33" aboveAverage="0" equalAverage="0" bottom="0" percent="0" rank="0" text="" dxfId="31">
      <formula>$G$42&gt;0</formula>
    </cfRule>
  </conditionalFormatting>
  <conditionalFormatting sqref="G19">
    <cfRule type="expression" priority="34" aboveAverage="0" equalAverage="0" bottom="0" percent="0" rank="0" text="" dxfId="32">
      <formula>$G$19&gt;0</formula>
    </cfRule>
  </conditionalFormatting>
  <conditionalFormatting sqref="F9">
    <cfRule type="expression" priority="35" aboveAverage="0" equalAverage="0" bottom="0" percent="0" rank="0" text="" dxfId="33">
      <formula>$F$9&gt;0</formula>
    </cfRule>
  </conditionalFormatting>
  <conditionalFormatting sqref="F20">
    <cfRule type="expression" priority="36" aboveAverage="0" equalAverage="0" bottom="0" percent="0" rank="0" text="" dxfId="34">
      <formula>$F$20&gt;0</formula>
    </cfRule>
  </conditionalFormatting>
  <conditionalFormatting sqref="F29">
    <cfRule type="expression" priority="37" aboveAverage="0" equalAverage="0" bottom="0" percent="0" rank="0" text="" dxfId="35">
      <formula>$F$29&gt;0</formula>
    </cfRule>
  </conditionalFormatting>
  <conditionalFormatting sqref="F32">
    <cfRule type="expression" priority="38" aboveAverage="0" equalAverage="0" bottom="0" percent="0" rank="0" text="" dxfId="36">
      <formula>$F$32&gt;0</formula>
    </cfRule>
  </conditionalFormatting>
  <conditionalFormatting sqref="F37">
    <cfRule type="expression" priority="39" aboveAverage="0" equalAverage="0" bottom="0" percent="0" rank="0" text="" dxfId="37">
      <formula>$F$37&gt;0</formula>
    </cfRule>
  </conditionalFormatting>
  <printOptions headings="false" gridLines="false" gridLinesSet="true" horizontalCentered="false" verticalCentered="false"/>
  <pageMargins left="0.315277777777778" right="0.315277777777778" top="0.354166666666667" bottom="0.35416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69696"/>
    <pageSetUpPr fitToPage="false"/>
  </sheetPr>
  <dimension ref="A2:H15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" topLeftCell="A4" activePane="bottomLeft" state="frozen"/>
      <selection pane="topLeft" activeCell="A1" activeCellId="0" sqref="A1"/>
      <selection pane="bottomLeft" activeCell="L14" activeCellId="0" sqref="L14"/>
    </sheetView>
  </sheetViews>
  <sheetFormatPr defaultRowHeight="14.5"/>
  <cols>
    <col collapsed="false" hidden="false" max="1" min="1" style="108" width="5.26530612244898"/>
    <col collapsed="false" hidden="false" max="2" min="2" style="0" width="5.44387755102041"/>
    <col collapsed="false" hidden="false" max="3" min="3" style="0" width="9.16836734693878"/>
    <col collapsed="false" hidden="false" max="4" min="4" style="0" width="30.969387755102"/>
    <col collapsed="false" hidden="false" max="5" min="5" style="0" width="7.44387755102041"/>
    <col collapsed="false" hidden="false" max="6" min="6" style="0" width="9.16836734693878"/>
    <col collapsed="false" hidden="false" max="8" min="8" style="0" width="14.4336734693878"/>
  </cols>
  <sheetData>
    <row r="2" customFormat="false" ht="14.5" hidden="false" customHeight="true" outlineLevel="0" collapsed="false">
      <c r="A2" s="109" t="s">
        <v>113</v>
      </c>
      <c r="B2" s="109" t="s">
        <v>13</v>
      </c>
      <c r="C2" s="109" t="s">
        <v>14</v>
      </c>
      <c r="D2" s="109" t="s">
        <v>114</v>
      </c>
      <c r="E2" s="109" t="s">
        <v>115</v>
      </c>
      <c r="F2" s="109" t="s">
        <v>116</v>
      </c>
      <c r="G2" s="109" t="s">
        <v>117</v>
      </c>
      <c r="H2" s="109" t="s">
        <v>2</v>
      </c>
    </row>
    <row r="3" customFormat="false" ht="14.5" hidden="false" customHeight="false" outlineLevel="0" collapsed="false">
      <c r="A3" s="109"/>
      <c r="B3" s="109"/>
      <c r="C3" s="109"/>
      <c r="D3" s="109"/>
      <c r="E3" s="109"/>
      <c r="F3" s="109"/>
      <c r="G3" s="109"/>
      <c r="H3" s="109"/>
    </row>
    <row r="4" customFormat="false" ht="14.5" hidden="false" customHeight="false" outlineLevel="0" collapsed="false">
      <c r="A4" s="168"/>
      <c r="B4" s="169"/>
      <c r="C4" s="170"/>
      <c r="D4" s="170" t="s">
        <v>191</v>
      </c>
      <c r="E4" s="170"/>
      <c r="F4" s="115"/>
      <c r="G4" s="116"/>
      <c r="H4" s="171" t="n">
        <f aca="false">SUM(H6:H9)+SUM(H10:H10)</f>
        <v>0</v>
      </c>
    </row>
    <row r="5" customFormat="false" ht="22" hidden="false" customHeight="true" outlineLevel="0" collapsed="false">
      <c r="A5" s="172"/>
      <c r="B5" s="133"/>
      <c r="C5" s="133"/>
      <c r="D5" s="133" t="s">
        <v>192</v>
      </c>
      <c r="E5" s="133"/>
      <c r="F5" s="122"/>
      <c r="G5" s="123"/>
      <c r="H5" s="124"/>
    </row>
    <row r="6" customFormat="false" ht="16" hidden="false" customHeight="true" outlineLevel="0" collapsed="false">
      <c r="A6" s="173" t="n">
        <v>70</v>
      </c>
      <c r="B6" s="131" t="s">
        <v>27</v>
      </c>
      <c r="C6" s="131" t="s">
        <v>193</v>
      </c>
      <c r="D6" s="131" t="s">
        <v>194</v>
      </c>
      <c r="E6" s="131" t="s">
        <v>46</v>
      </c>
      <c r="F6" s="128" t="n">
        <v>4</v>
      </c>
      <c r="G6" s="174"/>
      <c r="H6" s="175" t="n">
        <f aca="false">F6*G6</f>
        <v>0</v>
      </c>
    </row>
    <row r="7" customFormat="false" ht="13.5" hidden="false" customHeight="true" outlineLevel="0" collapsed="false">
      <c r="A7" s="173" t="n">
        <v>71</v>
      </c>
      <c r="B7" s="131" t="s">
        <v>27</v>
      </c>
      <c r="C7" s="131" t="s">
        <v>195</v>
      </c>
      <c r="D7" s="131" t="s">
        <v>196</v>
      </c>
      <c r="E7" s="131" t="s">
        <v>67</v>
      </c>
      <c r="F7" s="128" t="n">
        <v>210</v>
      </c>
      <c r="G7" s="174"/>
      <c r="H7" s="175" t="n">
        <f aca="false">F7*G7</f>
        <v>0</v>
      </c>
    </row>
    <row r="8" customFormat="false" ht="15.65" hidden="false" customHeight="true" outlineLevel="0" collapsed="false">
      <c r="A8" s="173" t="n">
        <v>72</v>
      </c>
      <c r="B8" s="131" t="s">
        <v>27</v>
      </c>
      <c r="C8" s="131" t="s">
        <v>197</v>
      </c>
      <c r="D8" s="131" t="s">
        <v>198</v>
      </c>
      <c r="E8" s="131" t="s">
        <v>46</v>
      </c>
      <c r="F8" s="128" t="n">
        <v>3</v>
      </c>
      <c r="G8" s="174"/>
      <c r="H8" s="175" t="n">
        <f aca="false">F8*G8</f>
        <v>0</v>
      </c>
    </row>
    <row r="9" customFormat="false" ht="24" hidden="false" customHeight="true" outlineLevel="0" collapsed="false">
      <c r="A9" s="173" t="n">
        <v>73</v>
      </c>
      <c r="B9" s="131" t="s">
        <v>27</v>
      </c>
      <c r="C9" s="131" t="s">
        <v>199</v>
      </c>
      <c r="D9" s="131" t="s">
        <v>200</v>
      </c>
      <c r="E9" s="131" t="s">
        <v>201</v>
      </c>
      <c r="F9" s="128" t="n">
        <v>1</v>
      </c>
      <c r="G9" s="174"/>
      <c r="H9" s="175" t="n">
        <f aca="false">F9*G9</f>
        <v>0</v>
      </c>
    </row>
    <row r="10" customFormat="false" ht="55.5" hidden="false" customHeight="true" outlineLevel="0" collapsed="false">
      <c r="A10" s="125" t="n">
        <v>74</v>
      </c>
      <c r="B10" s="126" t="s">
        <v>27</v>
      </c>
      <c r="C10" s="126" t="s">
        <v>202</v>
      </c>
      <c r="D10" s="131" t="s">
        <v>203</v>
      </c>
      <c r="E10" s="126" t="s">
        <v>103</v>
      </c>
      <c r="F10" s="145" t="n">
        <v>1</v>
      </c>
      <c r="G10" s="176"/>
      <c r="H10" s="177" t="n">
        <f aca="false">F10*G10</f>
        <v>0</v>
      </c>
    </row>
    <row r="11" customFormat="false" ht="24" hidden="false" customHeight="true" outlineLevel="0" collapsed="false">
      <c r="A11" s="178"/>
      <c r="B11" s="179"/>
      <c r="C11" s="179"/>
      <c r="D11" s="179"/>
      <c r="E11" s="179"/>
      <c r="F11" s="180" t="str">
        <f aca="false">IF(OR(G6&lt;=0,G7&lt;=0,G8&lt;=0,G9&lt;=0,G10&lt;=0),"NIE SU NACENENÉ VŠETKY POLOŽKY!","")</f>
        <v>NIE SU NACENENÉ VŠETKY POLOŽKY!</v>
      </c>
      <c r="G11" s="180"/>
      <c r="H11" s="180"/>
    </row>
    <row r="12" customFormat="false" ht="20.15" hidden="false" customHeight="true" outlineLevel="0" collapsed="false">
      <c r="A12" s="181"/>
      <c r="B12" s="182"/>
      <c r="C12" s="182"/>
      <c r="D12" s="92" t="s">
        <v>111</v>
      </c>
      <c r="E12" s="183"/>
      <c r="F12" s="184"/>
      <c r="G12" s="95"/>
      <c r="H12" s="96" t="n">
        <f aca="false">H4</f>
        <v>0</v>
      </c>
    </row>
    <row r="13" customFormat="false" ht="15" hidden="false" customHeight="false" outlineLevel="0" collapsed="false">
      <c r="A13" s="185"/>
      <c r="B13" s="7"/>
      <c r="C13" s="7"/>
      <c r="D13" s="7"/>
      <c r="E13" s="7"/>
      <c r="F13" s="7"/>
      <c r="G13" s="7"/>
      <c r="H13" s="8"/>
    </row>
    <row r="14" customFormat="false" ht="14.5" hidden="false" customHeight="false" outlineLevel="0" collapsed="false">
      <c r="A14" s="186" t="s">
        <v>112</v>
      </c>
      <c r="B14" s="7"/>
      <c r="C14" s="7"/>
      <c r="D14" s="7"/>
      <c r="E14" s="8"/>
      <c r="G14" s="187"/>
      <c r="H14" s="8"/>
    </row>
    <row r="15" customFormat="false" ht="14.5" hidden="false" customHeight="false" outlineLevel="0" collapsed="false">
      <c r="A15" s="188"/>
      <c r="B15" s="164"/>
      <c r="C15" s="164"/>
      <c r="D15" s="164"/>
      <c r="E15" s="164"/>
      <c r="F15" s="164"/>
      <c r="G15" s="164"/>
      <c r="H15" s="167"/>
    </row>
  </sheetData>
  <sheetProtection sheet="true" password="81ff"/>
  <mergeCells count="9">
    <mergeCell ref="A2:A3"/>
    <mergeCell ref="B2:B3"/>
    <mergeCell ref="C2:C3"/>
    <mergeCell ref="D2:D3"/>
    <mergeCell ref="E2:E3"/>
    <mergeCell ref="F2:F3"/>
    <mergeCell ref="G2:G3"/>
    <mergeCell ref="H2:H3"/>
    <mergeCell ref="F11:H11"/>
  </mergeCells>
  <conditionalFormatting sqref="F11:H11">
    <cfRule type="expression" priority="2" aboveAverage="0" equalAverage="0" bottom="0" percent="0" rank="0" text="" dxfId="0">
      <formula>$F$11="NIE SU NACENENÉ VŠETKY POLOŽKY!"</formula>
    </cfRule>
  </conditionalFormatting>
  <conditionalFormatting sqref="G6">
    <cfRule type="expression" priority="3" aboveAverage="0" equalAverage="0" bottom="0" percent="0" rank="0" text="" dxfId="1">
      <formula>$G$6&gt;0</formula>
    </cfRule>
  </conditionalFormatting>
  <conditionalFormatting sqref="G7">
    <cfRule type="expression" priority="4" aboveAverage="0" equalAverage="0" bottom="0" percent="0" rank="0" text="" dxfId="2">
      <formula>$G$7&gt;0</formula>
    </cfRule>
  </conditionalFormatting>
  <conditionalFormatting sqref="G8">
    <cfRule type="expression" priority="5" aboveAverage="0" equalAverage="0" bottom="0" percent="0" rank="0" text="" dxfId="3">
      <formula>$G$8&gt;0</formula>
    </cfRule>
  </conditionalFormatting>
  <conditionalFormatting sqref="G9">
    <cfRule type="expression" priority="6" aboveAverage="0" equalAverage="0" bottom="0" percent="0" rank="0" text="" dxfId="4">
      <formula>$G$9&gt;0</formula>
    </cfRule>
  </conditionalFormatting>
  <conditionalFormatting sqref="G10">
    <cfRule type="expression" priority="7" aboveAverage="0" equalAverage="0" bottom="0" percent="0" rank="0" text="" dxfId="5">
      <formula>$G$10&gt;0</formula>
    </cfRule>
  </conditionalFormatting>
  <printOptions headings="false" gridLines="false" gridLinesSet="true" horizontalCentered="false" verticalCentered="false"/>
  <pageMargins left="0.315277777777778" right="0.315277777777778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LibreOffice/5.0.6.3$Windows_x86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2014-04-28T15:08:39Z</dcterms:created>
  <dc:creator>lac</dc:creator>
  <dc:language>sk-SK</dc:language>
  <cp:lastModifiedBy>Ladislav Gurčík</cp:lastModifiedBy>
  <cp:lastPrinted>2016-03-02T09:07:37Z</cp:lastPrinted>
  <dcterms:modified xsi:type="dcterms:W3CDTF">2016-03-03T09:03:53Z</dcterms:modified>
  <cp:revision>0</cp:revision>
</cp:coreProperties>
</file>